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2780" activeTab="0"/>
  </bookViews>
  <sheets>
    <sheet name="Лист1" sheetId="1" r:id="rId1"/>
  </sheets>
  <definedNames>
    <definedName name="_xlnm.Print_Titles" localSheetId="0">'Лист1'!$1:$2</definedName>
    <definedName name="_xlnm.Print_Area" localSheetId="0">'Лист1'!$A$1:$AF$101</definedName>
  </definedNames>
  <calcPr fullCalcOnLoad="1"/>
</workbook>
</file>

<file path=xl/sharedStrings.xml><?xml version="1.0" encoding="utf-8"?>
<sst xmlns="http://schemas.openxmlformats.org/spreadsheetml/2006/main" count="151" uniqueCount="65">
  <si>
    <t xml:space="preserve">Муниципальная программа«Защита населения и территорий от чрезвычайных ситуаций и укрепление
пожарной безопасности в городе Когалыме на 2014 - 2016 годы»
</t>
  </si>
  <si>
    <t>Подпрограмма 1. " Организация и обеспечение мероприятий в сфере гражданской обороны, защиты населения и территорий города Когалыма от чрезвычайных ситуаций"</t>
  </si>
  <si>
    <t>Задача: Совершенствование организации и функционирования городского звена территориальной подсистемы Ханты-Мансийского автономного округа – Югры единой государственной системы предупреждения и ликвидации чрезвычайных ситуаций</t>
  </si>
  <si>
    <t>1.1."Содержание, развитие и совершенствование Муниципального казённого учреждения «Единая дежурно-диспетчерская служба города Когалыма»</t>
  </si>
  <si>
    <t>Всего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</si>
  <si>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</si>
  <si>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</si>
  <si>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</si>
  <si>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</si>
  <si>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Задача: "Обеспечение населения города Когалыма средствами защиты"</t>
  </si>
  <si>
    <t>Задача: "Развитие материально-технической базы гражданской обороны и защиты от чрезвычайных ситуаций"</t>
  </si>
  <si>
    <t>Задача: "Создание общественных спасательных постов в местах массового отдыха людей на водных объектах города Когалыма"</t>
  </si>
  <si>
    <t>Подпрограмма 2: "Укрепление пожарной безопасности в городе Когалыме"</t>
  </si>
  <si>
    <t>Задача: Организация обучения населения мерам пожарной безопасности и пропаганда в области пожарной безопасности, содействие распространению пожарно-технических знаний</t>
  </si>
  <si>
    <t>2.2."Организация обучения населения мерам пожарной безопасности, агитация и пропаганда в области пожарной безопасности"</t>
  </si>
  <si>
    <t>Задача: Обеспечение тушения лесных пожаров</t>
  </si>
  <si>
    <t>2.3. "Приобретение средств по организации пожаротушения "</t>
  </si>
  <si>
    <t>Подпрограмма 3: "Финансовое обеспечение деятельности отдела по делам гражданской обороны и чрезвычайных ситуаций Администрации города Когалыма"</t>
  </si>
  <si>
    <t>Задача: Обеспечение эффективной деятельности отдела по делам гражданской обороны и чрезвычайных ситуаций Администрации города Когалыма</t>
  </si>
  <si>
    <t>3.1.Содержание отдела по делам гражданской обороны и чрезвычайных ситуаций Администрации города Когалыма</t>
  </si>
  <si>
    <t>Итого по программе, в том числе</t>
  </si>
  <si>
    <t>Мероприятия программы</t>
  </si>
  <si>
    <t>План на 2014 год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</si>
  <si>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</si>
  <si>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</si>
  <si>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</si>
  <si>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</si>
  <si>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</si>
  <si>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</si>
  <si>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</si>
  <si>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</si>
  <si>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</si>
  <si>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</si>
  <si>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</si>
  <si>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</si>
  <si>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</si>
  <si>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</si>
  <si>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</si>
  <si>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</si>
  <si>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</si>
  <si>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</si>
  <si>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1.1.1.Содержание Муниципального казённого учреждения «Единая дежурно-диспетчерская служба города Когалыма»</t>
  </si>
  <si>
    <t>1.1.2 Охрана и эксплуатационное обслуживание интегрированного технического комплекса безопасности города Когалыма</t>
  </si>
  <si>
    <t>1.2"Монтаж системы оповещения гражданской обороны и чрезвычайных ситуаций в городе"</t>
  </si>
  <si>
    <t>1.3"Демонтаж и монтаж пульта управления радиотрансялиционной сетью озвучивания улиц города Когалыма"</t>
  </si>
  <si>
    <t>Задача: "Обеспечение первичных мер пожарной безопасности в городе Когалыме"</t>
  </si>
  <si>
    <t>2.1."Устройство подъездных путей к пожарным гидрантам, расположенным на территории города Когалыма"</t>
  </si>
  <si>
    <t>Руководитель структурного подразделения __________Пантелеев В.М.</t>
  </si>
  <si>
    <t>1.4"Строительство гаража специализированной техники по ликвидации чрезвычайных ситуаций на территории города Когалыма"</t>
  </si>
  <si>
    <t>1.5."Приобретение средств защиты, приборов химического и дозиметрического контроля"</t>
  </si>
  <si>
    <t>1.6. "Приобретение технических средств и оборудования для подготовки населения, нужд гражданской обороны и защиты населения от чрезвычайных ситуаций"</t>
  </si>
  <si>
    <t>24.03.2014 завершился эл.акуцион на поставку уличного табло "Бегущая строка". Мун контракт был заключен с ООО "Киоски" на сумму 110 530,61 руб. Экономия денежных средств по аукциону составила 113,47 т. руб. Табло поставлено 8 мая, оплата произведена в мае месяце.</t>
  </si>
  <si>
    <t>24.03.2014 завершился эл.аукц. на поставку СИЗ (противогазов). Мун. контракт был заключён с ООО МЧС ГО "Экран". Оплата на сумму 491669.98 руб была произведена в апреле месяце.. Противогазы поставлены.</t>
  </si>
  <si>
    <t>Неоднократное размещение аукциона не приводило к заключению контракта, по причине отсутствие заявок на участие в электронном аукционе. Размещенный в очередной раз аукцион проведен 30.06.2014, единой комиссией по осуществлению закупок данный аукцион признан несостоявшимся в соответствии с ч.13 ст,69 Федерального закона №44-фз. По результатам обращения в отдел контроля закупок в сфере Администрации г.Когалыма (исх.№16-Вн-144от 29.07.2014) получено согласование возможности заключения контракта с единственным подрядчиком. Муниципальный контракт заключен 07.08.2014, работы по контракту выполнены и оплачены в полном объеме.</t>
  </si>
  <si>
    <t>В апреле мес. размешен эл.аукцион по поставке печат. продук. (памятки, буклеты) с суммой 341 000,00 руб (где 117 000,00 руб на МП "Защита населения, остальная сумма по МП "Обеспечение прав и законных интересов…". Первый претендент контракт не подписал, предложено третьему претенденту заключить контракт. Контракт заключен 10.06.2014 г. с ООО "Альфа Принт". Памятки получены 03.07.2014. Оплата произведена в июле 2014 г.</t>
  </si>
  <si>
    <t>Ответственный за составление сетевого графика: Ларионов Сергей Александрович т. 8(34667)9-38-61</t>
  </si>
  <si>
    <t>11.04.2014 заключен  мун. контракт с ООО "Медиа холдинг "Западная Сибирь" на трансляцию видеороликов соц.направленности в эфире тел. канала.  на сумму 150 510,00 руб.(из них 48.000 руб на трансляцию роликов по ПБ, остальные средства на трансляцию роликов МП "Обеспечение прав и законных интересов...". Исполнитель Акта об оказанных услугах, эфирную справку, подтверждающую трансляцию видеороликов в эфир в августе не предоставлял, согласно контракта предоставляются за квартал. В июле 2014 г. была оплачена часть договора (4800 руб.).</t>
  </si>
  <si>
    <t>МКУ ЕДДС соиполнитель ответсвенный за данную задачу. МКУ ЕДДС подготовил пакет документов для заключения договоров. 24.06.2014 в адрес ДГЗН направлено Соглашение о предосталении субсидий из бюджета ХМАО на создание общественных спасательных постов на водных объектах г.Когалыма, подписанный оригинал Соглашения полученн 31.07.2014. Готовятся заявки на финансирование для перечисления субсидий.</t>
  </si>
  <si>
    <t xml:space="preserve">Заключен мун.контракт 31.12.2013 сроки выпонения работ по 01.07.2014, работы выполнены в полном объёме. </t>
  </si>
  <si>
    <t>Электронный аукцион признан не состоявшимся. Отделом контроля в сфере закупок Администрации г.Когалыма, письмом от 09.07.2014 №16-Вн-136 получено согласование возможности заключения контракта с единственным подрядчиком. Муниципальный контракт заключён 21.07.2014. Срок выполнения работ до 30.11.2014, ведется выполнение работ. Объем работ принятый 30.09.2014 на сумму 4 671,64 тыс. руб. будет оплачен в октябре</t>
  </si>
  <si>
    <t>1.7 "Создание общественных спасательных постов в местах массового отдыха людей на водных объектах города Когалыма"</t>
  </si>
  <si>
    <t>Заключены договор №15 от 05.10.14г. и договор №16 от 10.10.14г. на поставку оборудования на оснащения спасательного поста на сумму 110 444 рублей. Оплата будет произведена в октябре при получении субсидии из ХМАО. Произведена предоплата в размере 10% от суммы в соответствии с Соглашением с ДГЗН о предоставлением субсидии.</t>
  </si>
  <si>
    <t>План на 01.10</t>
  </si>
  <si>
    <t>Профинансированно на 01.10.</t>
  </si>
  <si>
    <t>Кассовый расход на 01.10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</si>
</sst>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_ ;[Red]\-#,##0.0\ "/>
    <numFmt numFmtId="166" formatCode="#,##0_ ;[Red]\-#,##0\ 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Garamond"/>
      <family val="1"/>
    </font>
    <font>
      <b/>
      <u val="single"/>
      <sz val="14"/>
      <name val="Times New Roman"/>
      <family val="1"/>
    </font>
    <font>
      <sz val="14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3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wrapText="1"/>
    </xf>
    <xf numFmtId="4" fontId="4" fillId="0" borderId="10" xfId="0" applyNumberFormat="1" applyFont="1" applyFill="1" applyBorder="1" applyAlignment="1" applyProtection="1">
      <alignment vertical="center" wrapText="1"/>
      <protection/>
    </xf>
    <xf numFmtId="16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4" borderId="10" xfId="0" applyFont="1" applyFill="1" applyBorder="1" applyAlignment="1" applyProtection="1">
      <alignment horizontal="left" vertical="center" wrapText="1"/>
      <protection/>
    </xf>
    <xf numFmtId="0" fontId="4" fillId="4" borderId="10" xfId="0" applyFont="1" applyFill="1" applyBorder="1" applyAlignment="1">
      <alignment horizontal="justify" wrapText="1"/>
    </xf>
    <xf numFmtId="0" fontId="2" fillId="4" borderId="10" xfId="0" applyFont="1" applyFill="1" applyBorder="1" applyAlignment="1">
      <alignment horizontal="justify" vertical="center" wrapText="1"/>
    </xf>
    <xf numFmtId="0" fontId="4" fillId="4" borderId="10" xfId="0" applyFont="1" applyFill="1" applyBorder="1" applyAlignment="1">
      <alignment horizontal="justify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wrapText="1"/>
    </xf>
    <xf numFmtId="4" fontId="4" fillId="0" borderId="0" xfId="0" applyNumberFormat="1" applyFont="1" applyFill="1" applyBorder="1" applyAlignment="1">
      <alignment horizontal="justify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/>
    </xf>
    <xf numFmtId="4" fontId="2" fillId="32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justify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justify" vertical="center" wrapText="1"/>
    </xf>
    <xf numFmtId="0" fontId="4" fillId="4" borderId="10" xfId="0" applyFont="1" applyFill="1" applyBorder="1" applyAlignment="1">
      <alignment horizontal="left" vertical="top" wrapText="1"/>
    </xf>
    <xf numFmtId="4" fontId="4" fillId="4" borderId="10" xfId="0" applyNumberFormat="1" applyFont="1" applyFill="1" applyBorder="1" applyAlignment="1" applyProtection="1">
      <alignment horizontal="center" vertical="center" wrapText="1"/>
      <protection/>
    </xf>
    <xf numFmtId="165" fontId="4" fillId="0" borderId="10" xfId="0" applyNumberFormat="1" applyFont="1" applyFill="1" applyBorder="1" applyAlignment="1">
      <alignment horizontal="center" vertical="center" textRotation="90" wrapText="1"/>
    </xf>
    <xf numFmtId="0" fontId="2" fillId="35" borderId="10" xfId="0" applyFont="1" applyFill="1" applyBorder="1" applyAlignment="1">
      <alignment horizontal="justify" wrapText="1"/>
    </xf>
    <xf numFmtId="4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>
      <alignment horizontal="justify" vertical="center" wrapText="1"/>
    </xf>
    <xf numFmtId="0" fontId="4" fillId="35" borderId="10" xfId="0" applyFont="1" applyFill="1" applyBorder="1" applyAlignment="1">
      <alignment horizontal="justify" wrapText="1"/>
    </xf>
    <xf numFmtId="4" fontId="4" fillId="35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justify" wrapText="1"/>
    </xf>
    <xf numFmtId="167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4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4" borderId="10" xfId="0" applyFont="1" applyFill="1" applyBorder="1" applyAlignment="1">
      <alignment horizontal="justify" vertical="top" wrapText="1"/>
    </xf>
    <xf numFmtId="4" fontId="0" fillId="0" borderId="0" xfId="0" applyNumberFormat="1" applyAlignment="1">
      <alignment/>
    </xf>
    <xf numFmtId="4" fontId="4" fillId="32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4" fillId="34" borderId="10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167" fontId="4" fillId="32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4" fontId="46" fillId="0" borderId="10" xfId="0" applyNumberFormat="1" applyFont="1" applyFill="1" applyBorder="1" applyAlignment="1" applyProtection="1">
      <alignment horizontal="center" vertical="center" wrapText="1"/>
      <protection/>
    </xf>
    <xf numFmtId="4" fontId="46" fillId="0" borderId="10" xfId="0" applyNumberFormat="1" applyFont="1" applyFill="1" applyBorder="1" applyAlignment="1">
      <alignment horizontal="center" vertical="center" wrapText="1"/>
    </xf>
    <xf numFmtId="4" fontId="46" fillId="4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 applyProtection="1">
      <alignment vertical="center" wrapText="1"/>
      <protection/>
    </xf>
    <xf numFmtId="0" fontId="47" fillId="4" borderId="10" xfId="0" applyFont="1" applyFill="1" applyBorder="1" applyAlignment="1">
      <alignment horizontal="justify" vertical="center" wrapText="1"/>
    </xf>
    <xf numFmtId="0" fontId="48" fillId="4" borderId="10" xfId="0" applyFont="1" applyFill="1" applyBorder="1" applyAlignment="1">
      <alignment horizontal="justify" vertical="center" wrapText="1"/>
    </xf>
    <xf numFmtId="0" fontId="48" fillId="4" borderId="10" xfId="0" applyFont="1" applyFill="1" applyBorder="1" applyAlignment="1">
      <alignment horizontal="left" vertical="center" wrapText="1"/>
    </xf>
    <xf numFmtId="167" fontId="46" fillId="0" borderId="10" xfId="0" applyNumberFormat="1" applyFont="1" applyFill="1" applyBorder="1" applyAlignment="1" applyProtection="1">
      <alignment horizontal="center" vertical="center" wrapText="1"/>
      <protection/>
    </xf>
    <xf numFmtId="0" fontId="47" fillId="4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4" fontId="49" fillId="4" borderId="10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 applyProtection="1">
      <alignment vertical="center" wrapText="1"/>
      <protection/>
    </xf>
    <xf numFmtId="4" fontId="49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4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49" fontId="2" fillId="32" borderId="13" xfId="0" applyNumberFormat="1" applyFont="1" applyFill="1" applyBorder="1" applyAlignment="1" applyProtection="1">
      <alignment vertical="top" wrapText="1"/>
      <protection locked="0"/>
    </xf>
    <xf numFmtId="0" fontId="7" fillId="32" borderId="14" xfId="0" applyFont="1" applyFill="1" applyBorder="1" applyAlignment="1">
      <alignment/>
    </xf>
    <xf numFmtId="0" fontId="7" fillId="32" borderId="15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0"/>
  <sheetViews>
    <sheetView tabSelected="1" view="pageBreakPreview" zoomScale="75"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" sqref="F2"/>
    </sheetView>
  </sheetViews>
  <sheetFormatPr defaultColWidth="9.140625" defaultRowHeight="15"/>
  <cols>
    <col min="1" max="1" width="44.421875" style="0" customWidth="1"/>
    <col min="2" max="2" width="15.421875" style="0" customWidth="1"/>
    <col min="3" max="3" width="14.140625" style="0" customWidth="1"/>
    <col min="4" max="4" width="14.28125" style="0" customWidth="1"/>
    <col min="5" max="5" width="15.8515625" style="0" customWidth="1"/>
    <col min="6" max="6" width="13.57421875" style="0" customWidth="1"/>
    <col min="7" max="7" width="13.140625" style="0" customWidth="1"/>
    <col min="8" max="9" width="12.57421875" style="0" bestFit="1" customWidth="1"/>
    <col min="10" max="18" width="11.8515625" style="0" bestFit="1" customWidth="1"/>
    <col min="19" max="19" width="11.8515625" style="56" bestFit="1" customWidth="1"/>
    <col min="20" max="20" width="11.8515625" style="0" bestFit="1" customWidth="1"/>
    <col min="21" max="21" width="11.8515625" style="56" bestFit="1" customWidth="1"/>
    <col min="22" max="22" width="11.8515625" style="0" bestFit="1" customWidth="1"/>
    <col min="23" max="23" width="11.28125" style="0" bestFit="1" customWidth="1"/>
    <col min="24" max="24" width="11.8515625" style="0" bestFit="1" customWidth="1"/>
    <col min="25" max="25" width="10.8515625" style="0" bestFit="1" customWidth="1"/>
    <col min="26" max="26" width="11.7109375" style="0" bestFit="1" customWidth="1"/>
    <col min="27" max="27" width="8.57421875" style="0" bestFit="1" customWidth="1"/>
    <col min="28" max="28" width="11.7109375" style="0" bestFit="1" customWidth="1"/>
    <col min="29" max="29" width="8.421875" style="0" bestFit="1" customWidth="1"/>
    <col min="30" max="30" width="13.28125" style="0" bestFit="1" customWidth="1"/>
    <col min="31" max="31" width="9.57421875" style="0" customWidth="1"/>
    <col min="32" max="32" width="48.00390625" style="0" customWidth="1"/>
    <col min="33" max="33" width="11.00390625" style="0" customWidth="1"/>
  </cols>
  <sheetData>
    <row r="1" spans="1:32" ht="36" customHeight="1">
      <c r="A1" s="72" t="s">
        <v>21</v>
      </c>
      <c r="B1" s="74" t="s">
        <v>22</v>
      </c>
      <c r="C1" s="74" t="s">
        <v>62</v>
      </c>
      <c r="D1" s="74" t="s">
        <v>63</v>
      </c>
      <c r="E1" s="74" t="s">
        <v>64</v>
      </c>
      <c r="F1" s="73" t="s">
        <v>23</v>
      </c>
      <c r="G1" s="73"/>
      <c r="H1" s="73" t="s">
        <v>24</v>
      </c>
      <c r="I1" s="73"/>
      <c r="J1" s="73" t="s">
        <v>25</v>
      </c>
      <c r="K1" s="73"/>
      <c r="L1" s="73" t="s">
        <v>26</v>
      </c>
      <c r="M1" s="73"/>
      <c r="N1" s="73" t="s">
        <v>27</v>
      </c>
      <c r="O1" s="73"/>
      <c r="P1" s="73" t="s">
        <v>28</v>
      </c>
      <c r="Q1" s="73"/>
      <c r="R1" s="73" t="s">
        <v>29</v>
      </c>
      <c r="S1" s="73"/>
      <c r="T1" s="73" t="s">
        <v>30</v>
      </c>
      <c r="U1" s="73"/>
      <c r="V1" s="73" t="s">
        <v>31</v>
      </c>
      <c r="W1" s="73"/>
      <c r="X1" s="73" t="s">
        <v>32</v>
      </c>
      <c r="Y1" s="73"/>
      <c r="Z1" s="73" t="s">
        <v>33</v>
      </c>
      <c r="AA1" s="73"/>
      <c r="AB1" s="73" t="s">
        <v>34</v>
      </c>
      <c r="AC1" s="73"/>
      <c r="AD1" s="73" t="s">
        <v>35</v>
      </c>
      <c r="AE1" s="73"/>
      <c r="AF1" s="72" t="s">
        <v>36</v>
      </c>
    </row>
    <row r="2" spans="1:32" ht="105" customHeight="1">
      <c r="A2" s="72"/>
      <c r="B2" s="75"/>
      <c r="C2" s="75"/>
      <c r="D2" s="75"/>
      <c r="E2" s="75"/>
      <c r="F2" s="13" t="s">
        <v>37</v>
      </c>
      <c r="G2" s="13" t="s">
        <v>38</v>
      </c>
      <c r="H2" s="35" t="s">
        <v>39</v>
      </c>
      <c r="I2" s="35" t="s">
        <v>40</v>
      </c>
      <c r="J2" s="35" t="s">
        <v>39</v>
      </c>
      <c r="K2" s="35" t="s">
        <v>40</v>
      </c>
      <c r="L2" s="35" t="s">
        <v>39</v>
      </c>
      <c r="M2" s="35" t="s">
        <v>40</v>
      </c>
      <c r="N2" s="35" t="s">
        <v>39</v>
      </c>
      <c r="O2" s="35" t="s">
        <v>40</v>
      </c>
      <c r="P2" s="35" t="s">
        <v>39</v>
      </c>
      <c r="Q2" s="35" t="s">
        <v>40</v>
      </c>
      <c r="R2" s="35" t="s">
        <v>39</v>
      </c>
      <c r="S2" s="35" t="s">
        <v>40</v>
      </c>
      <c r="T2" s="35" t="s">
        <v>39</v>
      </c>
      <c r="U2" s="35" t="s">
        <v>40</v>
      </c>
      <c r="V2" s="35" t="s">
        <v>39</v>
      </c>
      <c r="W2" s="35" t="s">
        <v>40</v>
      </c>
      <c r="X2" s="35" t="s">
        <v>39</v>
      </c>
      <c r="Y2" s="35" t="s">
        <v>40</v>
      </c>
      <c r="Z2" s="35" t="s">
        <v>39</v>
      </c>
      <c r="AA2" s="35" t="s">
        <v>40</v>
      </c>
      <c r="AB2" s="35" t="s">
        <v>39</v>
      </c>
      <c r="AC2" s="35" t="s">
        <v>40</v>
      </c>
      <c r="AD2" s="35" t="s">
        <v>39</v>
      </c>
      <c r="AE2" s="35" t="s">
        <v>40</v>
      </c>
      <c r="AF2" s="72"/>
    </row>
    <row r="3" spans="1:32" ht="20.25" customHeight="1">
      <c r="A3" s="14">
        <v>1</v>
      </c>
      <c r="B3" s="14">
        <v>2</v>
      </c>
      <c r="C3" s="14">
        <v>3</v>
      </c>
      <c r="D3" s="14">
        <v>4</v>
      </c>
      <c r="E3" s="14">
        <v>5</v>
      </c>
      <c r="F3" s="14">
        <v>6</v>
      </c>
      <c r="G3" s="14">
        <v>7</v>
      </c>
      <c r="H3" s="14">
        <v>8</v>
      </c>
      <c r="I3" s="14">
        <v>9</v>
      </c>
      <c r="J3" s="14">
        <v>10</v>
      </c>
      <c r="K3" s="14">
        <v>11</v>
      </c>
      <c r="L3" s="14">
        <v>12</v>
      </c>
      <c r="M3" s="14">
        <v>13</v>
      </c>
      <c r="N3" s="14">
        <v>14</v>
      </c>
      <c r="O3" s="14">
        <v>15</v>
      </c>
      <c r="P3" s="14">
        <v>16</v>
      </c>
      <c r="Q3" s="14">
        <v>17</v>
      </c>
      <c r="R3" s="14">
        <v>18</v>
      </c>
      <c r="S3" s="14">
        <v>19</v>
      </c>
      <c r="T3" s="14">
        <v>20</v>
      </c>
      <c r="U3" s="14">
        <v>21</v>
      </c>
      <c r="V3" s="14">
        <v>22</v>
      </c>
      <c r="W3" s="14">
        <v>23</v>
      </c>
      <c r="X3" s="14">
        <v>24</v>
      </c>
      <c r="Y3" s="14">
        <v>25</v>
      </c>
      <c r="Z3" s="14">
        <v>26</v>
      </c>
      <c r="AA3" s="14">
        <v>27</v>
      </c>
      <c r="AB3" s="14">
        <v>28</v>
      </c>
      <c r="AC3" s="14">
        <v>29</v>
      </c>
      <c r="AD3" s="14">
        <v>30</v>
      </c>
      <c r="AE3" s="14">
        <v>31</v>
      </c>
      <c r="AF3" s="14">
        <v>32</v>
      </c>
    </row>
    <row r="4" spans="1:32" ht="39.75" customHeight="1">
      <c r="A4" s="78" t="s">
        <v>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80"/>
    </row>
    <row r="5" spans="1:32" ht="112.5">
      <c r="A5" s="51" t="s">
        <v>1</v>
      </c>
      <c r="B5" s="29">
        <f>B6+B43+B50+B57</f>
        <v>55083.50000000001</v>
      </c>
      <c r="C5" s="29">
        <f>C6+C43+C50+C57</f>
        <v>31484.579999999998</v>
      </c>
      <c r="D5" s="29">
        <f>D6+D43+D50+D57</f>
        <v>24136.619999999995</v>
      </c>
      <c r="E5" s="29">
        <f>E6+E43+E50+E57</f>
        <v>24136.619999999995</v>
      </c>
      <c r="F5" s="29">
        <f>E5/B5*100</f>
        <v>43.81823958172591</v>
      </c>
      <c r="G5" s="29">
        <f>E5/C5*100</f>
        <v>76.6617182125345</v>
      </c>
      <c r="H5" s="29">
        <f aca="true" t="shared" si="0" ref="H5:AE5">H6+H43+H50+H57</f>
        <v>1363.71</v>
      </c>
      <c r="I5" s="29">
        <f t="shared" si="0"/>
        <v>1164.95</v>
      </c>
      <c r="J5" s="29">
        <f t="shared" si="0"/>
        <v>1835.4</v>
      </c>
      <c r="K5" s="29">
        <f t="shared" si="0"/>
        <v>1436.39</v>
      </c>
      <c r="L5" s="29">
        <f t="shared" si="0"/>
        <v>3099.25</v>
      </c>
      <c r="M5" s="29">
        <f t="shared" si="0"/>
        <v>1605.48</v>
      </c>
      <c r="N5" s="29">
        <f t="shared" si="0"/>
        <v>3734.4500000000003</v>
      </c>
      <c r="O5" s="29">
        <f t="shared" si="0"/>
        <v>2033.32</v>
      </c>
      <c r="P5" s="29">
        <f t="shared" si="0"/>
        <v>3472.1200000000003</v>
      </c>
      <c r="Q5" s="29">
        <f t="shared" si="0"/>
        <v>4965.55</v>
      </c>
      <c r="R5" s="29">
        <f t="shared" si="0"/>
        <v>3571.33</v>
      </c>
      <c r="S5" s="29">
        <f t="shared" si="0"/>
        <v>2988.13</v>
      </c>
      <c r="T5" s="29">
        <f t="shared" si="0"/>
        <v>3351.78</v>
      </c>
      <c r="U5" s="29">
        <f t="shared" si="0"/>
        <v>2958.03</v>
      </c>
      <c r="V5" s="29">
        <f t="shared" si="0"/>
        <v>4632.4</v>
      </c>
      <c r="W5" s="29">
        <f t="shared" si="0"/>
        <v>4385.88</v>
      </c>
      <c r="X5" s="29">
        <f t="shared" si="0"/>
        <v>6445.139999999999</v>
      </c>
      <c r="Y5" s="29">
        <f t="shared" si="0"/>
        <v>2598.8900000000003</v>
      </c>
      <c r="Z5" s="29">
        <f t="shared" si="0"/>
        <v>6283.799999999999</v>
      </c>
      <c r="AA5" s="29">
        <f t="shared" si="0"/>
        <v>0</v>
      </c>
      <c r="AB5" s="29">
        <f t="shared" si="0"/>
        <v>5621.55</v>
      </c>
      <c r="AC5" s="29">
        <f t="shared" si="0"/>
        <v>0</v>
      </c>
      <c r="AD5" s="29">
        <f t="shared" si="0"/>
        <v>11693.57</v>
      </c>
      <c r="AE5" s="29">
        <f t="shared" si="0"/>
        <v>0</v>
      </c>
      <c r="AF5" s="52"/>
    </row>
    <row r="6" spans="1:32" ht="160.5" customHeight="1">
      <c r="A6" s="23" t="s">
        <v>2</v>
      </c>
      <c r="B6" s="20">
        <f>B7+B25+B31+B37</f>
        <v>54119.9</v>
      </c>
      <c r="C6" s="20">
        <f>C7+C25+C31+C37</f>
        <v>30750.28</v>
      </c>
      <c r="D6" s="20">
        <f>D7+D25+D31+D37</f>
        <v>23523.379999999997</v>
      </c>
      <c r="E6" s="20">
        <f>E7+E25+E31+E37</f>
        <v>23523.379999999997</v>
      </c>
      <c r="F6" s="21">
        <f>E6/B6*100</f>
        <v>43.46530573781548</v>
      </c>
      <c r="G6" s="21">
        <f>E6/C6*100</f>
        <v>76.4981001799008</v>
      </c>
      <c r="H6" s="20">
        <f>H7+H25+H31+H37</f>
        <v>1363.71</v>
      </c>
      <c r="I6" s="20">
        <f aca="true" t="shared" si="1" ref="I6:AD6">I7+I25+I31+I37</f>
        <v>1164.95</v>
      </c>
      <c r="J6" s="20">
        <f t="shared" si="1"/>
        <v>1835.4</v>
      </c>
      <c r="K6" s="20">
        <f t="shared" si="1"/>
        <v>1436.39</v>
      </c>
      <c r="L6" s="20">
        <f t="shared" si="1"/>
        <v>3099.25</v>
      </c>
      <c r="M6" s="20">
        <f t="shared" si="1"/>
        <v>1605.48</v>
      </c>
      <c r="N6" s="20">
        <f t="shared" si="1"/>
        <v>3132.12</v>
      </c>
      <c r="O6" s="20">
        <f t="shared" si="1"/>
        <v>1541.6499999999999</v>
      </c>
      <c r="P6" s="20">
        <f t="shared" si="1"/>
        <v>3472.05</v>
      </c>
      <c r="Q6" s="20">
        <f t="shared" si="1"/>
        <v>4855.02</v>
      </c>
      <c r="R6" s="20">
        <f t="shared" si="1"/>
        <v>3571.33</v>
      </c>
      <c r="S6" s="20">
        <f t="shared" si="1"/>
        <v>2988.13</v>
      </c>
      <c r="T6" s="20">
        <f t="shared" si="1"/>
        <v>3351.78</v>
      </c>
      <c r="U6" s="20">
        <f t="shared" si="1"/>
        <v>2958.03</v>
      </c>
      <c r="V6" s="20">
        <f t="shared" si="1"/>
        <v>4632.4</v>
      </c>
      <c r="W6" s="20">
        <f t="shared" si="1"/>
        <v>4385.88</v>
      </c>
      <c r="X6" s="20">
        <f t="shared" si="1"/>
        <v>6313.24</v>
      </c>
      <c r="Y6" s="20">
        <f t="shared" si="1"/>
        <v>2587.8500000000004</v>
      </c>
      <c r="Z6" s="20">
        <f t="shared" si="1"/>
        <v>6184.4</v>
      </c>
      <c r="AA6" s="20">
        <f t="shared" si="1"/>
        <v>0</v>
      </c>
      <c r="AB6" s="20">
        <f t="shared" si="1"/>
        <v>5621.55</v>
      </c>
      <c r="AC6" s="20">
        <f t="shared" si="1"/>
        <v>0</v>
      </c>
      <c r="AD6" s="20">
        <f t="shared" si="1"/>
        <v>11563.67</v>
      </c>
      <c r="AE6" s="20">
        <f>AE7+AE13+AE19+AE25+AE31</f>
        <v>0</v>
      </c>
      <c r="AF6" s="53"/>
    </row>
    <row r="7" spans="1:32" ht="96" customHeight="1">
      <c r="A7" s="5" t="s">
        <v>3</v>
      </c>
      <c r="B7" s="31">
        <f>B8</f>
        <v>21148.500000000004</v>
      </c>
      <c r="C7" s="31">
        <f>C8</f>
        <v>18198.97</v>
      </c>
      <c r="D7" s="31">
        <f>D8</f>
        <v>14635.4</v>
      </c>
      <c r="E7" s="31">
        <f>E8</f>
        <v>14635.4</v>
      </c>
      <c r="F7" s="34">
        <f>E7/B7*100</f>
        <v>69.20301676241813</v>
      </c>
      <c r="G7" s="34">
        <f>E7/C7*100</f>
        <v>80.41883689021961</v>
      </c>
      <c r="H7" s="31">
        <f>H8</f>
        <v>1363.71</v>
      </c>
      <c r="I7" s="31">
        <f aca="true" t="shared" si="2" ref="I7:AE7">I8</f>
        <v>1164.95</v>
      </c>
      <c r="J7" s="31">
        <f t="shared" si="2"/>
        <v>1835.4</v>
      </c>
      <c r="K7" s="31">
        <f t="shared" si="2"/>
        <v>1436.39</v>
      </c>
      <c r="L7" s="31">
        <f t="shared" si="2"/>
        <v>2047.75</v>
      </c>
      <c r="M7" s="31">
        <f t="shared" si="2"/>
        <v>1605.48</v>
      </c>
      <c r="N7" s="31">
        <f t="shared" si="2"/>
        <v>2080.62</v>
      </c>
      <c r="O7" s="31">
        <f t="shared" si="2"/>
        <v>1541.6499999999999</v>
      </c>
      <c r="P7" s="31">
        <f t="shared" si="2"/>
        <v>2185.75</v>
      </c>
      <c r="Q7" s="31">
        <f t="shared" si="2"/>
        <v>1700.52</v>
      </c>
      <c r="R7" s="31">
        <f t="shared" si="2"/>
        <v>2130.18</v>
      </c>
      <c r="S7" s="31">
        <f t="shared" si="2"/>
        <v>1546.98</v>
      </c>
      <c r="T7" s="31">
        <f t="shared" si="2"/>
        <v>2689.92</v>
      </c>
      <c r="U7" s="31">
        <f>U8</f>
        <v>2317.17</v>
      </c>
      <c r="V7" s="31">
        <f t="shared" si="2"/>
        <v>2132.4</v>
      </c>
      <c r="W7" s="31">
        <f t="shared" si="2"/>
        <v>1651.1000000000001</v>
      </c>
      <c r="X7" s="31">
        <f t="shared" si="2"/>
        <v>1733.2399999999998</v>
      </c>
      <c r="Y7" s="31">
        <f t="shared" si="2"/>
        <v>1671.16</v>
      </c>
      <c r="Z7" s="31">
        <f t="shared" si="2"/>
        <v>1604.4</v>
      </c>
      <c r="AA7" s="31">
        <f t="shared" si="2"/>
        <v>0</v>
      </c>
      <c r="AB7" s="31">
        <f t="shared" si="2"/>
        <v>1041.55</v>
      </c>
      <c r="AC7" s="31">
        <f t="shared" si="2"/>
        <v>0</v>
      </c>
      <c r="AD7" s="31">
        <f t="shared" si="2"/>
        <v>303.58000000000004</v>
      </c>
      <c r="AE7" s="31">
        <f t="shared" si="2"/>
        <v>0</v>
      </c>
      <c r="AF7" s="12"/>
    </row>
    <row r="8" spans="1:32" ht="18.75">
      <c r="A8" s="6" t="s">
        <v>4</v>
      </c>
      <c r="B8" s="7">
        <f>B10+B9+B11+B12</f>
        <v>21148.500000000004</v>
      </c>
      <c r="C8" s="7">
        <f>C10+C9+C11+C12</f>
        <v>18198.97</v>
      </c>
      <c r="D8" s="7">
        <f>D10+D9+D11+D12</f>
        <v>14635.4</v>
      </c>
      <c r="E8" s="7">
        <f>E10+E9+E11+E12</f>
        <v>14635.4</v>
      </c>
      <c r="F8" s="8">
        <f>E8/B8*100</f>
        <v>69.20301676241813</v>
      </c>
      <c r="G8" s="8">
        <f>E8/C8*100</f>
        <v>80.41883689021961</v>
      </c>
      <c r="H8" s="7">
        <f>H10+H9+H11+H12</f>
        <v>1363.71</v>
      </c>
      <c r="I8" s="7">
        <f>I10+I9+I11+I12</f>
        <v>1164.95</v>
      </c>
      <c r="J8" s="7">
        <f aca="true" t="shared" si="3" ref="J8:AE8">J10+J9+J11+J12</f>
        <v>1835.4</v>
      </c>
      <c r="K8" s="7">
        <f t="shared" si="3"/>
        <v>1436.39</v>
      </c>
      <c r="L8" s="7">
        <f t="shared" si="3"/>
        <v>2047.75</v>
      </c>
      <c r="M8" s="7">
        <f t="shared" si="3"/>
        <v>1605.48</v>
      </c>
      <c r="N8" s="7">
        <f t="shared" si="3"/>
        <v>2080.62</v>
      </c>
      <c r="O8" s="7">
        <f t="shared" si="3"/>
        <v>1541.6499999999999</v>
      </c>
      <c r="P8" s="7">
        <f t="shared" si="3"/>
        <v>2185.75</v>
      </c>
      <c r="Q8" s="7">
        <f t="shared" si="3"/>
        <v>1700.52</v>
      </c>
      <c r="R8" s="7">
        <f t="shared" si="3"/>
        <v>2130.18</v>
      </c>
      <c r="S8" s="7">
        <f t="shared" si="3"/>
        <v>1546.98</v>
      </c>
      <c r="T8" s="7">
        <f t="shared" si="3"/>
        <v>2689.92</v>
      </c>
      <c r="U8" s="7">
        <f t="shared" si="3"/>
        <v>2317.17</v>
      </c>
      <c r="V8" s="7">
        <f t="shared" si="3"/>
        <v>2132.4</v>
      </c>
      <c r="W8" s="7">
        <f t="shared" si="3"/>
        <v>1651.1000000000001</v>
      </c>
      <c r="X8" s="7">
        <f t="shared" si="3"/>
        <v>1733.2399999999998</v>
      </c>
      <c r="Y8" s="7">
        <f t="shared" si="3"/>
        <v>1671.16</v>
      </c>
      <c r="Z8" s="7">
        <f t="shared" si="3"/>
        <v>1604.4</v>
      </c>
      <c r="AA8" s="7">
        <f t="shared" si="3"/>
        <v>0</v>
      </c>
      <c r="AB8" s="7">
        <f t="shared" si="3"/>
        <v>1041.55</v>
      </c>
      <c r="AC8" s="7">
        <f t="shared" si="3"/>
        <v>0</v>
      </c>
      <c r="AD8" s="7">
        <f t="shared" si="3"/>
        <v>303.58000000000004</v>
      </c>
      <c r="AE8" s="8">
        <f t="shared" si="3"/>
        <v>0</v>
      </c>
      <c r="AF8" s="54"/>
    </row>
    <row r="9" spans="1:32" ht="18.75">
      <c r="A9" s="2" t="s">
        <v>5</v>
      </c>
      <c r="B9" s="7">
        <f>H9+J9+L9+N9+P9+R9+T9+V9+X9+Z9+AB9+AD9</f>
        <v>0</v>
      </c>
      <c r="C9" s="8">
        <f>H9+J9+L9+N9+P9+R9+T9</f>
        <v>0</v>
      </c>
      <c r="D9" s="8">
        <f>I9+K9</f>
        <v>0</v>
      </c>
      <c r="E9" s="8">
        <f>I9+K9+M9+O9+Q9+S9+U9+W9+Y9+AA9+AC9+AE9+AG9</f>
        <v>0</v>
      </c>
      <c r="F9" s="8"/>
      <c r="G9" s="8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4"/>
      <c r="AF9" s="54"/>
    </row>
    <row r="10" spans="1:32" ht="18.75">
      <c r="A10" s="2" t="s">
        <v>6</v>
      </c>
      <c r="B10" s="7">
        <f>H10+J10+L10+N10+P10+R10+T10+V10+X10+Z10+AB10+AD10</f>
        <v>21148.500000000004</v>
      </c>
      <c r="C10" s="8">
        <f>H10+J10+L10+N10+P10+R10+T10+V10+X10</f>
        <v>18198.97</v>
      </c>
      <c r="D10" s="8">
        <f>E10</f>
        <v>14635.4</v>
      </c>
      <c r="E10" s="8">
        <f>I10+K10+M10+O10+Q10+S10+U10+W10+Y10+AA10+AC10+AE10+AG10</f>
        <v>14635.4</v>
      </c>
      <c r="F10" s="8">
        <f>E10/B10*100</f>
        <v>69.20301676241813</v>
      </c>
      <c r="G10" s="8">
        <f>E10/C10*100</f>
        <v>80.41883689021961</v>
      </c>
      <c r="H10" s="8">
        <f>H16+H22</f>
        <v>1363.71</v>
      </c>
      <c r="I10" s="8">
        <f aca="true" t="shared" si="4" ref="I10:AE10">I16+I22</f>
        <v>1164.95</v>
      </c>
      <c r="J10" s="8">
        <f t="shared" si="4"/>
        <v>1835.4</v>
      </c>
      <c r="K10" s="8">
        <f t="shared" si="4"/>
        <v>1436.39</v>
      </c>
      <c r="L10" s="8">
        <f t="shared" si="4"/>
        <v>2047.75</v>
      </c>
      <c r="M10" s="8">
        <f t="shared" si="4"/>
        <v>1605.48</v>
      </c>
      <c r="N10" s="8">
        <f t="shared" si="4"/>
        <v>2080.62</v>
      </c>
      <c r="O10" s="8">
        <f t="shared" si="4"/>
        <v>1541.6499999999999</v>
      </c>
      <c r="P10" s="8">
        <f t="shared" si="4"/>
        <v>2185.75</v>
      </c>
      <c r="Q10" s="8">
        <f t="shared" si="4"/>
        <v>1700.52</v>
      </c>
      <c r="R10" s="8">
        <f t="shared" si="4"/>
        <v>2130.18</v>
      </c>
      <c r="S10" s="8">
        <f t="shared" si="4"/>
        <v>1546.98</v>
      </c>
      <c r="T10" s="8">
        <f t="shared" si="4"/>
        <v>2689.92</v>
      </c>
      <c r="U10" s="8">
        <f>U16+U22</f>
        <v>2317.17</v>
      </c>
      <c r="V10" s="8">
        <f t="shared" si="4"/>
        <v>2132.4</v>
      </c>
      <c r="W10" s="8">
        <f t="shared" si="4"/>
        <v>1651.1000000000001</v>
      </c>
      <c r="X10" s="50">
        <f t="shared" si="4"/>
        <v>1733.2399999999998</v>
      </c>
      <c r="Y10" s="8">
        <f t="shared" si="4"/>
        <v>1671.16</v>
      </c>
      <c r="Z10" s="50">
        <f t="shared" si="4"/>
        <v>1604.4</v>
      </c>
      <c r="AA10" s="8">
        <f t="shared" si="4"/>
        <v>0</v>
      </c>
      <c r="AB10" s="50">
        <f t="shared" si="4"/>
        <v>1041.55</v>
      </c>
      <c r="AC10" s="8">
        <f t="shared" si="4"/>
        <v>0</v>
      </c>
      <c r="AD10" s="50">
        <f>AD16+AD22</f>
        <v>303.58000000000004</v>
      </c>
      <c r="AE10" s="8">
        <f t="shared" si="4"/>
        <v>0</v>
      </c>
      <c r="AF10" s="54"/>
    </row>
    <row r="11" spans="1:32" ht="18.75">
      <c r="A11" s="2" t="s">
        <v>7</v>
      </c>
      <c r="B11" s="7">
        <f>H11+J11+L11+N11+P11+R11+T11+V11+X11+Z11+AB11+AD11</f>
        <v>0</v>
      </c>
      <c r="C11" s="8">
        <f>H11+J11+L11+N11+P11+R11+T11</f>
        <v>0</v>
      </c>
      <c r="D11" s="8">
        <f>I11+K11</f>
        <v>0</v>
      </c>
      <c r="E11" s="8">
        <f>I11+K11+M11+O11+Q11+S11+U11+W11+Y11+AA11+AC11+AE11+AG11</f>
        <v>0</v>
      </c>
      <c r="F11" s="8"/>
      <c r="G11" s="47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4"/>
      <c r="AF11" s="54"/>
    </row>
    <row r="12" spans="1:32" ht="18.75">
      <c r="A12" s="2" t="s">
        <v>8</v>
      </c>
      <c r="B12" s="7">
        <f>H12+J12+L12+N12+P12+R12+T12+V12+X12+Z12+AB12+AD12</f>
        <v>0</v>
      </c>
      <c r="C12" s="8">
        <f>H12+J12+L12+N12+P12+R12+T12</f>
        <v>0</v>
      </c>
      <c r="D12" s="8">
        <f>I12+K12</f>
        <v>0</v>
      </c>
      <c r="E12" s="8">
        <f>I12+K12+M12+O12+Q12+S12+U12+W12+Y12+AA12+AC12+AE12+AG12</f>
        <v>0</v>
      </c>
      <c r="F12" s="8"/>
      <c r="G12" s="47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4"/>
      <c r="AF12" s="54"/>
    </row>
    <row r="13" spans="1:32" ht="96.75" customHeight="1">
      <c r="A13" s="33" t="s">
        <v>41</v>
      </c>
      <c r="B13" s="31">
        <f>B14</f>
        <v>16929.8</v>
      </c>
      <c r="C13" s="31">
        <f>C14</f>
        <v>14454.269999999999</v>
      </c>
      <c r="D13" s="31">
        <f>D14</f>
        <v>12862.73</v>
      </c>
      <c r="E13" s="31">
        <f>E14</f>
        <v>12862.73</v>
      </c>
      <c r="F13" s="34">
        <f>E13/B13*100</f>
        <v>75.97685737575164</v>
      </c>
      <c r="G13" s="34">
        <f>E13/C13*100</f>
        <v>88.9891360822788</v>
      </c>
      <c r="H13" s="31">
        <f aca="true" t="shared" si="5" ref="H13:AE13">H14</f>
        <v>1012.11</v>
      </c>
      <c r="I13" s="31">
        <f t="shared" si="5"/>
        <v>899.79</v>
      </c>
      <c r="J13" s="31">
        <f t="shared" si="5"/>
        <v>1483.8</v>
      </c>
      <c r="K13" s="31">
        <f t="shared" si="5"/>
        <v>1299.2900000000002</v>
      </c>
      <c r="L13" s="31">
        <f t="shared" si="5"/>
        <v>1696.15</v>
      </c>
      <c r="M13" s="31">
        <f t="shared" si="5"/>
        <v>1496.68</v>
      </c>
      <c r="N13" s="31">
        <f t="shared" si="5"/>
        <v>1729.02</v>
      </c>
      <c r="O13" s="31">
        <f t="shared" si="5"/>
        <v>1429.55</v>
      </c>
      <c r="P13" s="31">
        <f t="shared" si="5"/>
        <v>1834.15</v>
      </c>
      <c r="Q13" s="31">
        <f t="shared" si="5"/>
        <v>1667.52</v>
      </c>
      <c r="R13" s="31">
        <f t="shared" si="5"/>
        <v>1778.58</v>
      </c>
      <c r="S13" s="31">
        <f t="shared" si="5"/>
        <v>1512.88</v>
      </c>
      <c r="T13" s="31">
        <f t="shared" si="5"/>
        <v>2098.32</v>
      </c>
      <c r="U13" s="31">
        <f t="shared" si="5"/>
        <v>2045.1</v>
      </c>
      <c r="V13" s="31">
        <f t="shared" si="5"/>
        <v>1540.8</v>
      </c>
      <c r="W13" s="31">
        <f t="shared" si="5"/>
        <v>1245.93</v>
      </c>
      <c r="X13" s="67">
        <f t="shared" si="5"/>
        <v>1281.34</v>
      </c>
      <c r="Y13" s="59">
        <f t="shared" si="5"/>
        <v>1265.99</v>
      </c>
      <c r="Z13" s="67">
        <f t="shared" si="5"/>
        <v>1286.4</v>
      </c>
      <c r="AA13" s="31">
        <f t="shared" si="5"/>
        <v>0</v>
      </c>
      <c r="AB13" s="67">
        <f t="shared" si="5"/>
        <v>963.55</v>
      </c>
      <c r="AC13" s="31">
        <f t="shared" si="5"/>
        <v>0</v>
      </c>
      <c r="AD13" s="67">
        <f t="shared" si="5"/>
        <v>225.58</v>
      </c>
      <c r="AE13" s="31">
        <f t="shared" si="5"/>
        <v>0</v>
      </c>
      <c r="AF13" s="63"/>
    </row>
    <row r="14" spans="1:32" ht="18.75">
      <c r="A14" s="6" t="s">
        <v>4</v>
      </c>
      <c r="B14" s="7">
        <f>B16+B15+B17+B18</f>
        <v>16929.8</v>
      </c>
      <c r="C14" s="7">
        <f>C16+C15+C17+C18</f>
        <v>14454.269999999999</v>
      </c>
      <c r="D14" s="7">
        <f>D16+D15+D17+D18</f>
        <v>12862.73</v>
      </c>
      <c r="E14" s="7">
        <f>E16+E15+E17+E18</f>
        <v>12862.73</v>
      </c>
      <c r="F14" s="8">
        <f>E14/B14*100</f>
        <v>75.97685737575164</v>
      </c>
      <c r="G14" s="8">
        <f>E14/C14*100</f>
        <v>88.9891360822788</v>
      </c>
      <c r="H14" s="7">
        <f>H16+H15+H17+H18</f>
        <v>1012.11</v>
      </c>
      <c r="I14" s="7">
        <f>I16+I15+I17+I18</f>
        <v>899.79</v>
      </c>
      <c r="J14" s="7">
        <f aca="true" t="shared" si="6" ref="J14:AE14">J16+J15+J17+J18</f>
        <v>1483.8</v>
      </c>
      <c r="K14" s="7">
        <f t="shared" si="6"/>
        <v>1299.2900000000002</v>
      </c>
      <c r="L14" s="7">
        <f t="shared" si="6"/>
        <v>1696.15</v>
      </c>
      <c r="M14" s="7">
        <f t="shared" si="6"/>
        <v>1496.68</v>
      </c>
      <c r="N14" s="7">
        <f t="shared" si="6"/>
        <v>1729.02</v>
      </c>
      <c r="O14" s="7">
        <f t="shared" si="6"/>
        <v>1429.55</v>
      </c>
      <c r="P14" s="7">
        <f>P16+P15+P17+P18</f>
        <v>1834.15</v>
      </c>
      <c r="Q14" s="7">
        <f t="shared" si="6"/>
        <v>1667.52</v>
      </c>
      <c r="R14" s="7">
        <f t="shared" si="6"/>
        <v>1778.58</v>
      </c>
      <c r="S14" s="7">
        <f t="shared" si="6"/>
        <v>1512.88</v>
      </c>
      <c r="T14" s="7">
        <f>T16+T15+T17+T18</f>
        <v>2098.32</v>
      </c>
      <c r="U14" s="7">
        <f>U16+U15+U17+U18</f>
        <v>2045.1</v>
      </c>
      <c r="V14" s="7">
        <f t="shared" si="6"/>
        <v>1540.8</v>
      </c>
      <c r="W14" s="7">
        <f t="shared" si="6"/>
        <v>1245.93</v>
      </c>
      <c r="X14" s="68">
        <f t="shared" si="6"/>
        <v>1281.34</v>
      </c>
      <c r="Y14" s="58">
        <f t="shared" si="6"/>
        <v>1265.99</v>
      </c>
      <c r="Z14" s="68">
        <f t="shared" si="6"/>
        <v>1286.4</v>
      </c>
      <c r="AA14" s="7">
        <f t="shared" si="6"/>
        <v>0</v>
      </c>
      <c r="AB14" s="68">
        <f t="shared" si="6"/>
        <v>963.55</v>
      </c>
      <c r="AC14" s="7">
        <f t="shared" si="6"/>
        <v>0</v>
      </c>
      <c r="AD14" s="68">
        <f t="shared" si="6"/>
        <v>225.58</v>
      </c>
      <c r="AE14" s="8">
        <f t="shared" si="6"/>
        <v>0</v>
      </c>
      <c r="AF14" s="1"/>
    </row>
    <row r="15" spans="1:32" ht="18.75">
      <c r="A15" s="2" t="s">
        <v>5</v>
      </c>
      <c r="B15" s="7">
        <f>H15+J15+L15+N15+P15+R15+T15+V15+X15+Z15+AB15+AD15</f>
        <v>0</v>
      </c>
      <c r="C15" s="8">
        <f>H15+J15+L15+N15+P15+R15+T15</f>
        <v>0</v>
      </c>
      <c r="D15" s="8">
        <f>I15+K15</f>
        <v>0</v>
      </c>
      <c r="E15" s="8">
        <f>I15+K15+M15+O15+Q15+S15+U15+W15+Y15+AA15+AC15+AE15+AG15</f>
        <v>0</v>
      </c>
      <c r="F15" s="8"/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69"/>
      <c r="Y15" s="60"/>
      <c r="Z15" s="69"/>
      <c r="AA15" s="3"/>
      <c r="AB15" s="69"/>
      <c r="AC15" s="3"/>
      <c r="AD15" s="69"/>
      <c r="AE15" s="4"/>
      <c r="AF15" s="1"/>
    </row>
    <row r="16" spans="1:32" ht="18.75">
      <c r="A16" s="2" t="s">
        <v>6</v>
      </c>
      <c r="B16" s="7">
        <f>H16+J16+L16+N16+P16+R16+T16+V16+X16+Z16+AB16+AD16</f>
        <v>16929.8</v>
      </c>
      <c r="C16" s="8">
        <f>H16+J16+L16+N16+P16+R16+T16+V16+X16</f>
        <v>14454.269999999999</v>
      </c>
      <c r="D16" s="8">
        <f>E16</f>
        <v>12862.73</v>
      </c>
      <c r="E16" s="8">
        <f>I16+K16+M16+O16+Q16+S16+U16+W16+Y16+AA16+AC16+AE16+AG16</f>
        <v>12862.73</v>
      </c>
      <c r="F16" s="8">
        <f>E16/B16*100</f>
        <v>75.97685737575164</v>
      </c>
      <c r="G16" s="8">
        <f>E16/C16*100</f>
        <v>88.9891360822788</v>
      </c>
      <c r="H16" s="8">
        <v>1012.11</v>
      </c>
      <c r="I16" s="8">
        <v>899.79</v>
      </c>
      <c r="J16" s="8">
        <v>1483.8</v>
      </c>
      <c r="K16" s="8">
        <f>1436.39-137.1</f>
        <v>1299.2900000000002</v>
      </c>
      <c r="L16" s="8">
        <v>1696.15</v>
      </c>
      <c r="M16" s="8">
        <v>1496.68</v>
      </c>
      <c r="N16" s="8">
        <v>1729.02</v>
      </c>
      <c r="O16" s="8">
        <v>1429.55</v>
      </c>
      <c r="P16" s="8">
        <v>1834.15</v>
      </c>
      <c r="Q16" s="8">
        <v>1667.52</v>
      </c>
      <c r="R16" s="8">
        <v>1778.58</v>
      </c>
      <c r="S16" s="8">
        <v>1512.88</v>
      </c>
      <c r="T16" s="8">
        <v>2098.32</v>
      </c>
      <c r="U16" s="8">
        <v>2045.1</v>
      </c>
      <c r="V16" s="8">
        <v>1540.8</v>
      </c>
      <c r="W16" s="8">
        <v>1245.93</v>
      </c>
      <c r="X16" s="70">
        <v>1281.34</v>
      </c>
      <c r="Y16" s="57">
        <v>1265.99</v>
      </c>
      <c r="Z16" s="70">
        <v>1286.4</v>
      </c>
      <c r="AA16" s="8">
        <v>0</v>
      </c>
      <c r="AB16" s="70">
        <v>963.55</v>
      </c>
      <c r="AC16" s="8">
        <v>0</v>
      </c>
      <c r="AD16" s="70">
        <v>225.58</v>
      </c>
      <c r="AE16" s="8">
        <v>0</v>
      </c>
      <c r="AF16" s="1"/>
    </row>
    <row r="17" spans="1:32" ht="18.75">
      <c r="A17" s="2" t="s">
        <v>7</v>
      </c>
      <c r="B17" s="7">
        <f>H17+J17+L17+N17+P17+R17+T17+V17+X17+Z17+AB17+AD17</f>
        <v>0</v>
      </c>
      <c r="C17" s="8">
        <f>H17+J17+L17+N17+P17+R17+T17</f>
        <v>0</v>
      </c>
      <c r="D17" s="8">
        <f>I17+K17+M17+O17+Q17+S17+U17</f>
        <v>0</v>
      </c>
      <c r="E17" s="8">
        <f>I17+K17+M17+O17+Q17+S17+U17+W17+Y17+AA17+AC17+AE17+AG17</f>
        <v>0</v>
      </c>
      <c r="F17" s="8"/>
      <c r="G17" s="47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4"/>
      <c r="AF17" s="1"/>
    </row>
    <row r="18" spans="1:32" ht="18.75">
      <c r="A18" s="2" t="s">
        <v>8</v>
      </c>
      <c r="B18" s="7">
        <f>H18+J18+L18+N18+P18+R18+T18+V18+X18+Z18+AB18+AD18</f>
        <v>0</v>
      </c>
      <c r="C18" s="8">
        <f>H18+J18+L18+N18+P18+R18+T18</f>
        <v>0</v>
      </c>
      <c r="D18" s="8">
        <f>I18+K18+M18+O18+Q18+S18+U18</f>
        <v>0</v>
      </c>
      <c r="E18" s="8">
        <f>I18+K18+M18+O18+Q18+S18+U18+W18+Y18+AA18+AC18+AE18+AG18</f>
        <v>0</v>
      </c>
      <c r="F18" s="8"/>
      <c r="G18" s="47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4"/>
      <c r="AF18" s="1"/>
    </row>
    <row r="19" spans="1:32" ht="75">
      <c r="A19" s="33" t="s">
        <v>42</v>
      </c>
      <c r="B19" s="31">
        <f>B20</f>
        <v>4218.7</v>
      </c>
      <c r="C19" s="31">
        <f>C20</f>
        <v>3744.7</v>
      </c>
      <c r="D19" s="31">
        <f>D20</f>
        <v>1772.67</v>
      </c>
      <c r="E19" s="31">
        <f>E20</f>
        <v>1772.67</v>
      </c>
      <c r="F19" s="34">
        <f>E19/B19*100</f>
        <v>42.019342451466095</v>
      </c>
      <c r="G19" s="34">
        <f>E19/C19*100</f>
        <v>47.33810452105643</v>
      </c>
      <c r="H19" s="31">
        <f aca="true" t="shared" si="7" ref="H19:P19">H20</f>
        <v>351.6</v>
      </c>
      <c r="I19" s="31">
        <f t="shared" si="7"/>
        <v>265.16</v>
      </c>
      <c r="J19" s="31">
        <f t="shared" si="7"/>
        <v>351.6</v>
      </c>
      <c r="K19" s="31">
        <f t="shared" si="7"/>
        <v>137.1</v>
      </c>
      <c r="L19" s="31">
        <f t="shared" si="7"/>
        <v>351.6</v>
      </c>
      <c r="M19" s="31">
        <f t="shared" si="7"/>
        <v>108.8</v>
      </c>
      <c r="N19" s="31">
        <f t="shared" si="7"/>
        <v>351.6</v>
      </c>
      <c r="O19" s="31">
        <f t="shared" si="7"/>
        <v>112.1</v>
      </c>
      <c r="P19" s="31">
        <f t="shared" si="7"/>
        <v>351.6</v>
      </c>
      <c r="Q19" s="31">
        <v>33</v>
      </c>
      <c r="R19" s="31">
        <f aca="true" t="shared" si="8" ref="R19:AE19">R20</f>
        <v>351.6</v>
      </c>
      <c r="S19" s="31">
        <f t="shared" si="8"/>
        <v>34.1</v>
      </c>
      <c r="T19" s="31">
        <f t="shared" si="8"/>
        <v>591.6</v>
      </c>
      <c r="U19" s="31">
        <f t="shared" si="8"/>
        <v>272.07</v>
      </c>
      <c r="V19" s="31">
        <f t="shared" si="8"/>
        <v>591.6</v>
      </c>
      <c r="W19" s="31">
        <f t="shared" si="8"/>
        <v>405.17</v>
      </c>
      <c r="X19" s="67">
        <f t="shared" si="8"/>
        <v>451.9</v>
      </c>
      <c r="Y19" s="59">
        <f t="shared" si="8"/>
        <v>405.17</v>
      </c>
      <c r="Z19" s="67">
        <f t="shared" si="8"/>
        <v>318</v>
      </c>
      <c r="AA19" s="31">
        <f t="shared" si="8"/>
        <v>0</v>
      </c>
      <c r="AB19" s="67">
        <f t="shared" si="8"/>
        <v>78</v>
      </c>
      <c r="AC19" s="31">
        <f t="shared" si="8"/>
        <v>0</v>
      </c>
      <c r="AD19" s="67">
        <f t="shared" si="8"/>
        <v>78</v>
      </c>
      <c r="AE19" s="31">
        <f t="shared" si="8"/>
        <v>0</v>
      </c>
      <c r="AF19" s="32"/>
    </row>
    <row r="20" spans="1:32" ht="18.75">
      <c r="A20" s="6" t="s">
        <v>4</v>
      </c>
      <c r="B20" s="7">
        <f>B22+B21+B23+B24</f>
        <v>4218.7</v>
      </c>
      <c r="C20" s="7">
        <f>C22+C21+C23+C24</f>
        <v>3744.7</v>
      </c>
      <c r="D20" s="7">
        <f>D22+D21+D23+D24</f>
        <v>1772.67</v>
      </c>
      <c r="E20" s="7">
        <f>E22+E21+E23+E24</f>
        <v>1772.67</v>
      </c>
      <c r="F20" s="8">
        <f>E20/B20*100</f>
        <v>42.019342451466095</v>
      </c>
      <c r="G20" s="8">
        <f>E20/C20*100</f>
        <v>47.33810452105643</v>
      </c>
      <c r="H20" s="7">
        <f>H22+H21+H23+H24</f>
        <v>351.6</v>
      </c>
      <c r="I20" s="7">
        <v>265.16</v>
      </c>
      <c r="J20" s="7">
        <f aca="true" t="shared" si="9" ref="J20:AE20">J22+J21+J23+J24</f>
        <v>351.6</v>
      </c>
      <c r="K20" s="7">
        <f t="shared" si="9"/>
        <v>137.1</v>
      </c>
      <c r="L20" s="7">
        <f t="shared" si="9"/>
        <v>351.6</v>
      </c>
      <c r="M20" s="7">
        <f t="shared" si="9"/>
        <v>108.8</v>
      </c>
      <c r="N20" s="7">
        <f t="shared" si="9"/>
        <v>351.6</v>
      </c>
      <c r="O20" s="7">
        <f t="shared" si="9"/>
        <v>112.1</v>
      </c>
      <c r="P20" s="7">
        <f t="shared" si="9"/>
        <v>351.6</v>
      </c>
      <c r="Q20" s="7">
        <v>33</v>
      </c>
      <c r="R20" s="7">
        <f t="shared" si="9"/>
        <v>351.6</v>
      </c>
      <c r="S20" s="7">
        <f t="shared" si="9"/>
        <v>34.1</v>
      </c>
      <c r="T20" s="7">
        <f t="shared" si="9"/>
        <v>591.6</v>
      </c>
      <c r="U20" s="7">
        <f t="shared" si="9"/>
        <v>272.07</v>
      </c>
      <c r="V20" s="7">
        <f t="shared" si="9"/>
        <v>591.6</v>
      </c>
      <c r="W20" s="7">
        <f t="shared" si="9"/>
        <v>405.17</v>
      </c>
      <c r="X20" s="68">
        <f t="shared" si="9"/>
        <v>451.9</v>
      </c>
      <c r="Y20" s="58">
        <f t="shared" si="9"/>
        <v>405.17</v>
      </c>
      <c r="Z20" s="68">
        <f t="shared" si="9"/>
        <v>318</v>
      </c>
      <c r="AA20" s="7">
        <f t="shared" si="9"/>
        <v>0</v>
      </c>
      <c r="AB20" s="68">
        <f t="shared" si="9"/>
        <v>78</v>
      </c>
      <c r="AC20" s="7">
        <f t="shared" si="9"/>
        <v>0</v>
      </c>
      <c r="AD20" s="68">
        <f t="shared" si="9"/>
        <v>78</v>
      </c>
      <c r="AE20" s="8">
        <f t="shared" si="9"/>
        <v>0</v>
      </c>
      <c r="AF20" s="1"/>
    </row>
    <row r="21" spans="1:32" ht="18.75">
      <c r="A21" s="2" t="s">
        <v>5</v>
      </c>
      <c r="B21" s="7">
        <f>H21+J21+L21+N21+P21+R21+T21+V21+X21+Z21+AB21+AD21</f>
        <v>0</v>
      </c>
      <c r="C21" s="8">
        <f>H21+J21+L21</f>
        <v>0</v>
      </c>
      <c r="D21" s="8">
        <f>I21+K21</f>
        <v>0</v>
      </c>
      <c r="E21" s="8">
        <f>I21+K21+M21+O21+Q21+S21+U21+W21+Y21+AA21+AC21+AE21+AG21</f>
        <v>0</v>
      </c>
      <c r="F21" s="8"/>
      <c r="G21" s="8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69"/>
      <c r="Y21" s="60"/>
      <c r="Z21" s="69"/>
      <c r="AA21" s="3"/>
      <c r="AB21" s="69"/>
      <c r="AC21" s="3"/>
      <c r="AD21" s="69"/>
      <c r="AE21" s="4"/>
      <c r="AF21" s="1"/>
    </row>
    <row r="22" spans="1:32" ht="18.75">
      <c r="A22" s="2" t="s">
        <v>6</v>
      </c>
      <c r="B22" s="7">
        <f>H22+J22+L22+N22+P22+R22+T22+V22+X22+Z22+AB22+AD22</f>
        <v>4218.7</v>
      </c>
      <c r="C22" s="8">
        <f>H22+J22+L22+N22+P22+R22+T22+V22+X22</f>
        <v>3744.7</v>
      </c>
      <c r="D22" s="8">
        <f>E22</f>
        <v>1772.67</v>
      </c>
      <c r="E22" s="8">
        <f>I22+K22+M22+O22+Q22+S22+U22+W22+Y22+AA22+AC22+AE22+AG22</f>
        <v>1772.67</v>
      </c>
      <c r="F22" s="8">
        <f>E22/B22*100</f>
        <v>42.019342451466095</v>
      </c>
      <c r="G22" s="8">
        <f>E22/C22*100</f>
        <v>47.33810452105643</v>
      </c>
      <c r="H22" s="8">
        <v>351.6</v>
      </c>
      <c r="I22" s="8">
        <v>265.16</v>
      </c>
      <c r="J22" s="8">
        <v>351.6</v>
      </c>
      <c r="K22" s="8">
        <v>137.1</v>
      </c>
      <c r="L22" s="8">
        <v>351.6</v>
      </c>
      <c r="M22" s="8">
        <v>108.8</v>
      </c>
      <c r="N22" s="8">
        <v>351.6</v>
      </c>
      <c r="O22" s="8">
        <v>112.1</v>
      </c>
      <c r="P22" s="8">
        <v>351.6</v>
      </c>
      <c r="Q22" s="8">
        <v>33</v>
      </c>
      <c r="R22" s="8">
        <v>351.6</v>
      </c>
      <c r="S22" s="8">
        <v>34.1</v>
      </c>
      <c r="T22" s="8">
        <v>591.6</v>
      </c>
      <c r="U22" s="8">
        <v>272.07</v>
      </c>
      <c r="V22" s="8">
        <v>591.6</v>
      </c>
      <c r="W22" s="8">
        <v>405.17</v>
      </c>
      <c r="X22" s="70">
        <v>451.9</v>
      </c>
      <c r="Y22" s="57">
        <v>405.17</v>
      </c>
      <c r="Z22" s="70">
        <v>318</v>
      </c>
      <c r="AA22" s="8">
        <v>0</v>
      </c>
      <c r="AB22" s="70">
        <v>78</v>
      </c>
      <c r="AC22" s="8">
        <v>0</v>
      </c>
      <c r="AD22" s="70">
        <v>78</v>
      </c>
      <c r="AE22" s="8">
        <v>0</v>
      </c>
      <c r="AF22" s="1"/>
    </row>
    <row r="23" spans="1:32" ht="18.75">
      <c r="A23" s="2" t="s">
        <v>7</v>
      </c>
      <c r="B23" s="7">
        <f>H23+J23+L23+N23+P23+R23+T23+V23+X23+Z23+AB23+AD23</f>
        <v>0</v>
      </c>
      <c r="C23" s="8">
        <f>H23+J23+L23</f>
        <v>0</v>
      </c>
      <c r="D23" s="8">
        <f>I23+K23</f>
        <v>0</v>
      </c>
      <c r="E23" s="8">
        <f>I23+K23+M23+O23+Q23+S23+U23+W23+Y23+AA23+AC23+AE23+AG23</f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4"/>
      <c r="AF23" s="1"/>
    </row>
    <row r="24" spans="1:32" ht="18.75">
      <c r="A24" s="2" t="s">
        <v>8</v>
      </c>
      <c r="B24" s="7">
        <f>H24+J24+L24+N24+P24+R24+T24+V24+X24+Z24+AB24+AD24</f>
        <v>0</v>
      </c>
      <c r="C24" s="8">
        <f>H24+J24+L24</f>
        <v>0</v>
      </c>
      <c r="D24" s="8">
        <f>I24+K24</f>
        <v>0</v>
      </c>
      <c r="E24" s="8">
        <f>I24+K24+M24+O24+Q24+S24+U24+W24+Y24+AA24+AC24+AE24+AG24</f>
        <v>0</v>
      </c>
      <c r="F24" s="8"/>
      <c r="G24" s="47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4"/>
      <c r="AF24" s="1"/>
    </row>
    <row r="25" spans="1:32" ht="150" customHeight="1">
      <c r="A25" s="5" t="s">
        <v>43</v>
      </c>
      <c r="B25" s="31">
        <f>B26</f>
        <v>5236.599999999999</v>
      </c>
      <c r="C25" s="31">
        <f>C26</f>
        <v>5236.509999999999</v>
      </c>
      <c r="D25" s="31">
        <f>D26</f>
        <v>5236.509999999999</v>
      </c>
      <c r="E25" s="31">
        <f>E26</f>
        <v>5236.509999999999</v>
      </c>
      <c r="F25" s="34">
        <f>E25/B25*100</f>
        <v>99.99828132757897</v>
      </c>
      <c r="G25" s="34">
        <f>E25/C25*100</f>
        <v>100</v>
      </c>
      <c r="H25" s="31">
        <f aca="true" t="shared" si="10" ref="H25:P25">H26</f>
        <v>0</v>
      </c>
      <c r="I25" s="31">
        <f t="shared" si="10"/>
        <v>0</v>
      </c>
      <c r="J25" s="31">
        <f t="shared" si="10"/>
        <v>0</v>
      </c>
      <c r="K25" s="31">
        <f t="shared" si="10"/>
        <v>0</v>
      </c>
      <c r="L25" s="31">
        <f t="shared" si="10"/>
        <v>1051.5</v>
      </c>
      <c r="M25" s="31">
        <f t="shared" si="10"/>
        <v>0</v>
      </c>
      <c r="N25" s="31">
        <f t="shared" si="10"/>
        <v>1051.5</v>
      </c>
      <c r="O25" s="31">
        <f t="shared" si="10"/>
        <v>0</v>
      </c>
      <c r="P25" s="31">
        <f t="shared" si="10"/>
        <v>1051.5</v>
      </c>
      <c r="Q25" s="31">
        <v>3154.5</v>
      </c>
      <c r="R25" s="31">
        <f aca="true" t="shared" si="11" ref="R25:AE25">R26</f>
        <v>1441.15</v>
      </c>
      <c r="S25" s="31">
        <f t="shared" si="11"/>
        <v>1441.15</v>
      </c>
      <c r="T25" s="67">
        <v>661.86</v>
      </c>
      <c r="U25" s="31">
        <f t="shared" si="11"/>
        <v>640.86</v>
      </c>
      <c r="V25" s="31">
        <f t="shared" si="11"/>
        <v>0</v>
      </c>
      <c r="W25" s="31">
        <f t="shared" si="11"/>
        <v>0</v>
      </c>
      <c r="X25" s="31">
        <f t="shared" si="11"/>
        <v>0</v>
      </c>
      <c r="Y25" s="59">
        <f t="shared" si="11"/>
        <v>0</v>
      </c>
      <c r="Z25" s="31">
        <f t="shared" si="11"/>
        <v>0</v>
      </c>
      <c r="AA25" s="31">
        <f t="shared" si="11"/>
        <v>0</v>
      </c>
      <c r="AB25" s="31">
        <f t="shared" si="11"/>
        <v>0</v>
      </c>
      <c r="AC25" s="31">
        <f t="shared" si="11"/>
        <v>0</v>
      </c>
      <c r="AD25" s="31">
        <v>0.09</v>
      </c>
      <c r="AE25" s="31">
        <f t="shared" si="11"/>
        <v>0</v>
      </c>
      <c r="AF25" s="61" t="s">
        <v>58</v>
      </c>
    </row>
    <row r="26" spans="1:32" ht="18.75" customHeight="1">
      <c r="A26" s="6" t="s">
        <v>4</v>
      </c>
      <c r="B26" s="7">
        <f>B28+B27+B29+B30</f>
        <v>5236.599999999999</v>
      </c>
      <c r="C26" s="7">
        <f>C28+C27+C29+C30</f>
        <v>5236.509999999999</v>
      </c>
      <c r="D26" s="7">
        <f>D28+D27+D29+D30</f>
        <v>5236.509999999999</v>
      </c>
      <c r="E26" s="7">
        <f>E28+E27+E29+E30</f>
        <v>5236.509999999999</v>
      </c>
      <c r="F26" s="8">
        <f>E26/B26*100</f>
        <v>99.99828132757897</v>
      </c>
      <c r="G26" s="8">
        <f>E26/C26*100</f>
        <v>100</v>
      </c>
      <c r="H26" s="7">
        <f>H28+H27+H29+H30</f>
        <v>0</v>
      </c>
      <c r="I26" s="7">
        <f>I28+I27+I29+I30</f>
        <v>0</v>
      </c>
      <c r="J26" s="7">
        <f aca="true" t="shared" si="12" ref="J26:AE26">J28+J27+J29+J30</f>
        <v>0</v>
      </c>
      <c r="K26" s="7">
        <f t="shared" si="12"/>
        <v>0</v>
      </c>
      <c r="L26" s="7">
        <f t="shared" si="12"/>
        <v>1051.5</v>
      </c>
      <c r="M26" s="7">
        <f t="shared" si="12"/>
        <v>0</v>
      </c>
      <c r="N26" s="7">
        <f t="shared" si="12"/>
        <v>1051.5</v>
      </c>
      <c r="O26" s="7">
        <f t="shared" si="12"/>
        <v>0</v>
      </c>
      <c r="P26" s="7">
        <f t="shared" si="12"/>
        <v>1051.5</v>
      </c>
      <c r="Q26" s="7">
        <v>3154.5</v>
      </c>
      <c r="R26" s="7">
        <f>R28+R27+R29+R30</f>
        <v>1441.15</v>
      </c>
      <c r="S26" s="7">
        <f>S28+S27+S29+S30</f>
        <v>1441.15</v>
      </c>
      <c r="T26" s="68">
        <f>T28+T27+T29+T30</f>
        <v>640.86</v>
      </c>
      <c r="U26" s="7">
        <f t="shared" si="12"/>
        <v>640.86</v>
      </c>
      <c r="V26" s="7">
        <f t="shared" si="12"/>
        <v>0</v>
      </c>
      <c r="W26" s="7">
        <f t="shared" si="12"/>
        <v>0</v>
      </c>
      <c r="X26" s="7">
        <f t="shared" si="12"/>
        <v>0</v>
      </c>
      <c r="Y26" s="58">
        <f t="shared" si="12"/>
        <v>0</v>
      </c>
      <c r="Z26" s="7">
        <f t="shared" si="12"/>
        <v>0</v>
      </c>
      <c r="AA26" s="7">
        <f t="shared" si="12"/>
        <v>0</v>
      </c>
      <c r="AB26" s="7">
        <f t="shared" si="12"/>
        <v>0</v>
      </c>
      <c r="AC26" s="7">
        <f t="shared" si="12"/>
        <v>0</v>
      </c>
      <c r="AD26" s="7">
        <f t="shared" si="12"/>
        <v>0.09</v>
      </c>
      <c r="AE26" s="8">
        <f t="shared" si="12"/>
        <v>0</v>
      </c>
      <c r="AF26" s="1"/>
    </row>
    <row r="27" spans="1:32" ht="18.75">
      <c r="A27" s="2" t="s">
        <v>5</v>
      </c>
      <c r="B27" s="7">
        <f>H27+J27+L27+N27+P27+R27+T27+V27+X27+Z27+AB27+AD27</f>
        <v>0</v>
      </c>
      <c r="C27" s="8">
        <f>H27+J27+L27+N27+P27+R27+T27</f>
        <v>0</v>
      </c>
      <c r="D27" s="8">
        <f>I27+K27</f>
        <v>0</v>
      </c>
      <c r="E27" s="8">
        <f>I27+K27+M27+O27+Q27+S27+U27+W27+Y27+AA27+AC27+AE27+AG27</f>
        <v>0</v>
      </c>
      <c r="F27" s="8"/>
      <c r="G27" s="47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60"/>
      <c r="Z27" s="3"/>
      <c r="AA27" s="3"/>
      <c r="AB27" s="3"/>
      <c r="AC27" s="3"/>
      <c r="AD27" s="3"/>
      <c r="AE27" s="4"/>
      <c r="AF27" s="1"/>
    </row>
    <row r="28" spans="1:32" ht="17.25" customHeight="1">
      <c r="A28" s="2" t="s">
        <v>6</v>
      </c>
      <c r="B28" s="7">
        <f>H28+J28+L28+N28+P28+R28+T28+V28+X28+Z28+AB28+AD28</f>
        <v>5236.599999999999</v>
      </c>
      <c r="C28" s="8">
        <f>H28+J28+L28+N28+P28+R28+T28</f>
        <v>5236.509999999999</v>
      </c>
      <c r="D28" s="8">
        <f>I28+K28+M28+O28+Q28+S28+U28</f>
        <v>5236.509999999999</v>
      </c>
      <c r="E28" s="8">
        <f>I28+K28+M28+O28+Q28+S28+U28+W28+Y28+AA28+AC28+AE28+AG28</f>
        <v>5236.509999999999</v>
      </c>
      <c r="F28" s="8">
        <f>E28/B28*100</f>
        <v>99.99828132757897</v>
      </c>
      <c r="G28" s="8">
        <f>E28/C28*100</f>
        <v>100</v>
      </c>
      <c r="H28" s="8"/>
      <c r="I28" s="8"/>
      <c r="J28" s="8"/>
      <c r="K28" s="8"/>
      <c r="L28" s="8">
        <v>1051.5</v>
      </c>
      <c r="M28" s="8">
        <v>0</v>
      </c>
      <c r="N28" s="8">
        <v>1051.5</v>
      </c>
      <c r="O28" s="8">
        <v>0</v>
      </c>
      <c r="P28" s="8">
        <v>1051.5</v>
      </c>
      <c r="Q28" s="8">
        <v>3154.5</v>
      </c>
      <c r="R28" s="8">
        <v>1441.15</v>
      </c>
      <c r="S28" s="8">
        <v>1441.15</v>
      </c>
      <c r="T28" s="70">
        <v>640.86</v>
      </c>
      <c r="U28" s="8">
        <v>640.86</v>
      </c>
      <c r="V28" s="8">
        <v>0</v>
      </c>
      <c r="W28" s="8">
        <v>0</v>
      </c>
      <c r="X28" s="8">
        <v>0</v>
      </c>
      <c r="Y28" s="57">
        <v>0</v>
      </c>
      <c r="Z28" s="8">
        <v>0</v>
      </c>
      <c r="AA28" s="8"/>
      <c r="AB28" s="8">
        <v>0</v>
      </c>
      <c r="AC28" s="8"/>
      <c r="AD28" s="8">
        <v>0.09</v>
      </c>
      <c r="AE28" s="8"/>
      <c r="AF28" s="1"/>
    </row>
    <row r="29" spans="1:32" ht="18.75" customHeight="1">
      <c r="A29" s="2" t="s">
        <v>7</v>
      </c>
      <c r="B29" s="7">
        <f>H29+J29+L29+N29+P29+R29+T29+V29+X29+Z29+AB29+AD29</f>
        <v>0</v>
      </c>
      <c r="C29" s="8">
        <f>H29+J29+L29+N29+P29+R29+T29</f>
        <v>0</v>
      </c>
      <c r="D29" s="8">
        <f>I29+K29</f>
        <v>0</v>
      </c>
      <c r="E29" s="8">
        <f>I29+K29+M29+O29+Q29+S29+U29+W29+Y29+AA29+AC29+AE29+AG29</f>
        <v>0</v>
      </c>
      <c r="F29" s="8"/>
      <c r="G29" s="47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4"/>
      <c r="AF29" s="1"/>
    </row>
    <row r="30" spans="1:32" ht="17.25" customHeight="1">
      <c r="A30" s="2" t="s">
        <v>8</v>
      </c>
      <c r="B30" s="7">
        <f>H30+J30+L30+N30+P30+R30+T30+V30+X30+Z30+AB30+AD30</f>
        <v>0</v>
      </c>
      <c r="C30" s="8">
        <f>H30+J30+L30+N30+P30+R30+T30</f>
        <v>0</v>
      </c>
      <c r="D30" s="8">
        <f>I30+K30</f>
        <v>0</v>
      </c>
      <c r="E30" s="8">
        <f>I30+K30+M30+O30+Q30+S30+U30+W30+Y30+AA30+AC30+AE30+AG30</f>
        <v>0</v>
      </c>
      <c r="F30" s="8"/>
      <c r="G30" s="47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4"/>
      <c r="AF30" s="1"/>
    </row>
    <row r="31" spans="1:32" ht="225.75" customHeight="1">
      <c r="A31" s="5" t="s">
        <v>44</v>
      </c>
      <c r="B31" s="31">
        <f>B32</f>
        <v>234.8</v>
      </c>
      <c r="C31" s="31">
        <f>C32</f>
        <v>234.8</v>
      </c>
      <c r="D31" s="31">
        <f>D32</f>
        <v>234.78</v>
      </c>
      <c r="E31" s="31">
        <f>E32</f>
        <v>234.78</v>
      </c>
      <c r="F31" s="34">
        <f>E31/B31*100</f>
        <v>99.99148211243612</v>
      </c>
      <c r="G31" s="34">
        <f>E31/C31*100</f>
        <v>99.99148211243612</v>
      </c>
      <c r="H31" s="31">
        <f aca="true" t="shared" si="13" ref="H31:AE31">H32</f>
        <v>0</v>
      </c>
      <c r="I31" s="31">
        <f t="shared" si="13"/>
        <v>0</v>
      </c>
      <c r="J31" s="31">
        <f t="shared" si="13"/>
        <v>0</v>
      </c>
      <c r="K31" s="31">
        <f t="shared" si="13"/>
        <v>0</v>
      </c>
      <c r="L31" s="31">
        <f t="shared" si="13"/>
        <v>0</v>
      </c>
      <c r="M31" s="31">
        <f t="shared" si="13"/>
        <v>0</v>
      </c>
      <c r="N31" s="31">
        <f t="shared" si="13"/>
        <v>0</v>
      </c>
      <c r="O31" s="31">
        <f t="shared" si="13"/>
        <v>0</v>
      </c>
      <c r="P31" s="31">
        <f t="shared" si="13"/>
        <v>234.8</v>
      </c>
      <c r="Q31" s="31">
        <f t="shared" si="13"/>
        <v>0</v>
      </c>
      <c r="R31" s="31">
        <f t="shared" si="13"/>
        <v>0</v>
      </c>
      <c r="S31" s="31">
        <f t="shared" si="13"/>
        <v>0</v>
      </c>
      <c r="T31" s="31">
        <f t="shared" si="13"/>
        <v>0</v>
      </c>
      <c r="U31" s="31">
        <f t="shared" si="13"/>
        <v>0</v>
      </c>
      <c r="V31" s="31">
        <f t="shared" si="13"/>
        <v>0</v>
      </c>
      <c r="W31" s="31">
        <f t="shared" si="13"/>
        <v>234.78</v>
      </c>
      <c r="X31" s="31">
        <f t="shared" si="13"/>
        <v>0</v>
      </c>
      <c r="Y31" s="59">
        <f t="shared" si="13"/>
        <v>0</v>
      </c>
      <c r="Z31" s="31">
        <f t="shared" si="13"/>
        <v>0</v>
      </c>
      <c r="AA31" s="31">
        <f t="shared" si="13"/>
        <v>0</v>
      </c>
      <c r="AB31" s="31">
        <f t="shared" si="13"/>
        <v>0</v>
      </c>
      <c r="AC31" s="31">
        <f t="shared" si="13"/>
        <v>0</v>
      </c>
      <c r="AD31" s="31">
        <f t="shared" si="13"/>
        <v>0</v>
      </c>
      <c r="AE31" s="31">
        <f t="shared" si="13"/>
        <v>0</v>
      </c>
      <c r="AF31" s="61" t="s">
        <v>53</v>
      </c>
    </row>
    <row r="32" spans="1:32" ht="17.25" customHeight="1">
      <c r="A32" s="6" t="s">
        <v>4</v>
      </c>
      <c r="B32" s="7">
        <f>B34+B33+B35+B36</f>
        <v>234.8</v>
      </c>
      <c r="C32" s="7">
        <f>C34+C33+C35+C36</f>
        <v>234.8</v>
      </c>
      <c r="D32" s="7">
        <f>D34+D33+D35+D36</f>
        <v>234.78</v>
      </c>
      <c r="E32" s="7">
        <f>E34+E33+E35+E36</f>
        <v>234.78</v>
      </c>
      <c r="F32" s="8">
        <f>E32/B32*100</f>
        <v>99.99148211243612</v>
      </c>
      <c r="G32" s="8">
        <f>E32/C32*100</f>
        <v>99.99148211243612</v>
      </c>
      <c r="H32" s="7">
        <f>H34+H33+H35+H36</f>
        <v>0</v>
      </c>
      <c r="I32" s="7">
        <f>I34+I33+I35+I36</f>
        <v>0</v>
      </c>
      <c r="J32" s="7">
        <f aca="true" t="shared" si="14" ref="J32:AE32">J34+J33+J35+J36</f>
        <v>0</v>
      </c>
      <c r="K32" s="7">
        <f t="shared" si="14"/>
        <v>0</v>
      </c>
      <c r="L32" s="7">
        <f t="shared" si="14"/>
        <v>0</v>
      </c>
      <c r="M32" s="7">
        <f t="shared" si="14"/>
        <v>0</v>
      </c>
      <c r="N32" s="7">
        <f t="shared" si="14"/>
        <v>0</v>
      </c>
      <c r="O32" s="7">
        <f t="shared" si="14"/>
        <v>0</v>
      </c>
      <c r="P32" s="7">
        <f t="shared" si="14"/>
        <v>234.8</v>
      </c>
      <c r="Q32" s="7">
        <f t="shared" si="14"/>
        <v>0</v>
      </c>
      <c r="R32" s="7">
        <f t="shared" si="14"/>
        <v>0</v>
      </c>
      <c r="S32" s="7">
        <f t="shared" si="14"/>
        <v>0</v>
      </c>
      <c r="T32" s="7">
        <f t="shared" si="14"/>
        <v>0</v>
      </c>
      <c r="U32" s="7">
        <f t="shared" si="14"/>
        <v>0</v>
      </c>
      <c r="V32" s="7">
        <f t="shared" si="14"/>
        <v>0</v>
      </c>
      <c r="W32" s="7">
        <f t="shared" si="14"/>
        <v>234.78</v>
      </c>
      <c r="X32" s="7">
        <f t="shared" si="14"/>
        <v>0</v>
      </c>
      <c r="Y32" s="58">
        <f t="shared" si="14"/>
        <v>0</v>
      </c>
      <c r="Z32" s="7">
        <f t="shared" si="14"/>
        <v>0</v>
      </c>
      <c r="AA32" s="7">
        <f t="shared" si="14"/>
        <v>0</v>
      </c>
      <c r="AB32" s="7">
        <f t="shared" si="14"/>
        <v>0</v>
      </c>
      <c r="AC32" s="7">
        <f t="shared" si="14"/>
        <v>0</v>
      </c>
      <c r="AD32" s="7">
        <f t="shared" si="14"/>
        <v>0</v>
      </c>
      <c r="AE32" s="8">
        <f t="shared" si="14"/>
        <v>0</v>
      </c>
      <c r="AF32" s="1"/>
    </row>
    <row r="33" spans="1:32" ht="17.25" customHeight="1">
      <c r="A33" s="2" t="s">
        <v>5</v>
      </c>
      <c r="B33" s="7">
        <f>H33+J33+L33+N33+P33+R33+T33+V33+X33+Z33+AB33+AD33</f>
        <v>0</v>
      </c>
      <c r="C33" s="8">
        <f>H33+J33+L33+N33+P33+R33+T33</f>
        <v>0</v>
      </c>
      <c r="D33" s="8">
        <f>I33+K33</f>
        <v>0</v>
      </c>
      <c r="E33" s="8">
        <f>I33+K33+M33+O33+Q33+S33+U33+W33+Y33+AA33+AC33+AE33+AG33</f>
        <v>0</v>
      </c>
      <c r="F33" s="8"/>
      <c r="G33" s="47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60"/>
      <c r="Z33" s="3"/>
      <c r="AA33" s="3"/>
      <c r="AB33" s="3"/>
      <c r="AC33" s="3"/>
      <c r="AD33" s="3"/>
      <c r="AE33" s="4"/>
      <c r="AF33" s="1"/>
    </row>
    <row r="34" spans="1:32" ht="17.25" customHeight="1">
      <c r="A34" s="2" t="s">
        <v>6</v>
      </c>
      <c r="B34" s="7">
        <f>H34+J34+L34+N34+P34+R34+T34+V34+X34+Z34+AB34+AD34</f>
        <v>234.8</v>
      </c>
      <c r="C34" s="8">
        <f>H34+J34+L34+N34+P34+R34+T34</f>
        <v>234.8</v>
      </c>
      <c r="D34" s="8">
        <f>W34</f>
        <v>234.78</v>
      </c>
      <c r="E34" s="8">
        <f>I34+K34+M34+O34+Q34+S34+U34+W34+Y34+AA34+AC34+AE34+AG34</f>
        <v>234.78</v>
      </c>
      <c r="F34" s="8">
        <f>E34/B34*100</f>
        <v>99.99148211243612</v>
      </c>
      <c r="G34" s="8">
        <f>E34/C34*100</f>
        <v>99.99148211243612</v>
      </c>
      <c r="H34" s="8"/>
      <c r="I34" s="8"/>
      <c r="J34" s="8"/>
      <c r="K34" s="8"/>
      <c r="L34" s="8"/>
      <c r="M34" s="8"/>
      <c r="N34" s="8"/>
      <c r="O34" s="8"/>
      <c r="P34" s="8">
        <v>234.8</v>
      </c>
      <c r="Q34" s="8">
        <v>0</v>
      </c>
      <c r="R34" s="8"/>
      <c r="S34" s="8">
        <v>0</v>
      </c>
      <c r="T34" s="8"/>
      <c r="U34" s="8">
        <v>0</v>
      </c>
      <c r="V34" s="8"/>
      <c r="W34" s="8">
        <v>234.78</v>
      </c>
      <c r="X34" s="8"/>
      <c r="Y34" s="57">
        <v>0</v>
      </c>
      <c r="Z34" s="8"/>
      <c r="AA34" s="8"/>
      <c r="AB34" s="8"/>
      <c r="AC34" s="8"/>
      <c r="AD34" s="8"/>
      <c r="AE34" s="8"/>
      <c r="AF34" s="1"/>
    </row>
    <row r="35" spans="1:32" ht="17.25" customHeight="1">
      <c r="A35" s="2" t="s">
        <v>7</v>
      </c>
      <c r="B35" s="7">
        <f>H35+J35+L35+N35+P35+R35+T35+V35+X35+Z35+AB35+AD35</f>
        <v>0</v>
      </c>
      <c r="C35" s="8">
        <f>H35+J35+L35+N35+P35+R35+T35</f>
        <v>0</v>
      </c>
      <c r="D35" s="8">
        <f>I35+K35</f>
        <v>0</v>
      </c>
      <c r="E35" s="8">
        <f>I35+K35+M35+O35+Q35+S35+U35+W35+Y35+AA35+AC35+AE35+AG35</f>
        <v>0</v>
      </c>
      <c r="F35" s="8"/>
      <c r="G35" s="47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57"/>
      <c r="Z35" s="8"/>
      <c r="AA35" s="8"/>
      <c r="AB35" s="8"/>
      <c r="AC35" s="8"/>
      <c r="AD35" s="8"/>
      <c r="AE35" s="4"/>
      <c r="AF35" s="1"/>
    </row>
    <row r="36" spans="1:32" ht="17.25" customHeight="1">
      <c r="A36" s="2" t="s">
        <v>8</v>
      </c>
      <c r="B36" s="7">
        <f>H36+J36+L36+N36+P36+R36+T36+V36+X36+Z36+AB36+AD36</f>
        <v>0</v>
      </c>
      <c r="C36" s="8">
        <f>H36+J36+L36+N36+P36+R36+T36</f>
        <v>0</v>
      </c>
      <c r="D36" s="8">
        <f>I36+K36</f>
        <v>0</v>
      </c>
      <c r="E36" s="8">
        <f>I36+K36+M36+O36+Q36+S36+U36+W36+Y36+AA36+AC36+AE36+AG36</f>
        <v>0</v>
      </c>
      <c r="F36" s="8"/>
      <c r="G36" s="47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43"/>
      <c r="U36" s="8"/>
      <c r="V36" s="8"/>
      <c r="W36" s="8"/>
      <c r="X36" s="8"/>
      <c r="Y36" s="8"/>
      <c r="Z36" s="8"/>
      <c r="AA36" s="8"/>
      <c r="AB36" s="8"/>
      <c r="AC36" s="8"/>
      <c r="AD36" s="8"/>
      <c r="AE36" s="4"/>
      <c r="AF36" s="1"/>
    </row>
    <row r="37" spans="1:32" ht="149.25" customHeight="1">
      <c r="A37" s="5" t="s">
        <v>48</v>
      </c>
      <c r="B37" s="31">
        <f>B38</f>
        <v>27500</v>
      </c>
      <c r="C37" s="31">
        <f>C38</f>
        <v>7080</v>
      </c>
      <c r="D37" s="31">
        <f>D38</f>
        <v>3416.69</v>
      </c>
      <c r="E37" s="31">
        <f>E38</f>
        <v>3416.69</v>
      </c>
      <c r="F37" s="34">
        <f>E37/B37*100</f>
        <v>12.424327272727274</v>
      </c>
      <c r="G37" s="34">
        <f>E37/C37*100</f>
        <v>48.25833333333334</v>
      </c>
      <c r="H37" s="31">
        <f>H38</f>
        <v>0</v>
      </c>
      <c r="I37" s="31">
        <f aca="true" t="shared" si="15" ref="I37:AE37">I38</f>
        <v>0</v>
      </c>
      <c r="J37" s="31">
        <f t="shared" si="15"/>
        <v>0</v>
      </c>
      <c r="K37" s="31">
        <f t="shared" si="15"/>
        <v>0</v>
      </c>
      <c r="L37" s="31">
        <f t="shared" si="15"/>
        <v>0</v>
      </c>
      <c r="M37" s="31">
        <f t="shared" si="15"/>
        <v>0</v>
      </c>
      <c r="N37" s="31">
        <f t="shared" si="15"/>
        <v>0</v>
      </c>
      <c r="O37" s="31">
        <f t="shared" si="15"/>
        <v>0</v>
      </c>
      <c r="P37" s="31">
        <v>0</v>
      </c>
      <c r="Q37" s="31">
        <f t="shared" si="15"/>
        <v>0</v>
      </c>
      <c r="R37" s="31">
        <f t="shared" si="15"/>
        <v>0</v>
      </c>
      <c r="S37" s="31">
        <f t="shared" si="15"/>
        <v>0</v>
      </c>
      <c r="T37" s="31">
        <f t="shared" si="15"/>
        <v>0</v>
      </c>
      <c r="U37" s="31">
        <f t="shared" si="15"/>
        <v>0</v>
      </c>
      <c r="V37" s="31">
        <f t="shared" si="15"/>
        <v>2500</v>
      </c>
      <c r="W37" s="31">
        <f t="shared" si="15"/>
        <v>2500</v>
      </c>
      <c r="X37" s="31">
        <f t="shared" si="15"/>
        <v>4580</v>
      </c>
      <c r="Y37" s="59">
        <f t="shared" si="15"/>
        <v>916.69</v>
      </c>
      <c r="Z37" s="31">
        <f t="shared" si="15"/>
        <v>4580</v>
      </c>
      <c r="AA37" s="31">
        <f t="shared" si="15"/>
        <v>0</v>
      </c>
      <c r="AB37" s="31">
        <f t="shared" si="15"/>
        <v>4580</v>
      </c>
      <c r="AC37" s="31">
        <f t="shared" si="15"/>
        <v>0</v>
      </c>
      <c r="AD37" s="31">
        <f t="shared" si="15"/>
        <v>11260</v>
      </c>
      <c r="AE37" s="31">
        <f t="shared" si="15"/>
        <v>0</v>
      </c>
      <c r="AF37" s="61" t="s">
        <v>59</v>
      </c>
    </row>
    <row r="38" spans="1:32" ht="17.25" customHeight="1">
      <c r="A38" s="6" t="s">
        <v>4</v>
      </c>
      <c r="B38" s="7">
        <f>B40+B39+B41+B42</f>
        <v>27500</v>
      </c>
      <c r="C38" s="7">
        <f>C40+C39+C41+C42</f>
        <v>7080</v>
      </c>
      <c r="D38" s="7">
        <f>D40+D39+D41+D42</f>
        <v>3416.69</v>
      </c>
      <c r="E38" s="7">
        <f>E40+E39+E41+E42</f>
        <v>3416.69</v>
      </c>
      <c r="F38" s="8">
        <f>E38/B38*100</f>
        <v>12.424327272727274</v>
      </c>
      <c r="G38" s="8">
        <f>E38/C38*100</f>
        <v>48.25833333333334</v>
      </c>
      <c r="H38" s="7">
        <f>H40+H39+H41+H42</f>
        <v>0</v>
      </c>
      <c r="I38" s="7">
        <f>I40+I39+I41+I42</f>
        <v>0</v>
      </c>
      <c r="J38" s="7">
        <f aca="true" t="shared" si="16" ref="J38:AE38">J40+J39+J41+J42</f>
        <v>0</v>
      </c>
      <c r="K38" s="7">
        <f t="shared" si="16"/>
        <v>0</v>
      </c>
      <c r="L38" s="7">
        <f t="shared" si="16"/>
        <v>0</v>
      </c>
      <c r="M38" s="7">
        <f t="shared" si="16"/>
        <v>0</v>
      </c>
      <c r="N38" s="7">
        <f t="shared" si="16"/>
        <v>0</v>
      </c>
      <c r="O38" s="7">
        <f t="shared" si="16"/>
        <v>0</v>
      </c>
      <c r="P38" s="7">
        <v>0</v>
      </c>
      <c r="Q38" s="7">
        <f t="shared" si="16"/>
        <v>0</v>
      </c>
      <c r="R38" s="7">
        <f t="shared" si="16"/>
        <v>0</v>
      </c>
      <c r="S38" s="7">
        <f t="shared" si="16"/>
        <v>0</v>
      </c>
      <c r="T38" s="7">
        <f t="shared" si="16"/>
        <v>0</v>
      </c>
      <c r="U38" s="7">
        <f t="shared" si="16"/>
        <v>0</v>
      </c>
      <c r="V38" s="7">
        <f>V40+V39+V41+V42</f>
        <v>2500</v>
      </c>
      <c r="W38" s="7">
        <f t="shared" si="16"/>
        <v>2500</v>
      </c>
      <c r="X38" s="7">
        <f t="shared" si="16"/>
        <v>4580</v>
      </c>
      <c r="Y38" s="58">
        <f t="shared" si="16"/>
        <v>916.69</v>
      </c>
      <c r="Z38" s="7">
        <f t="shared" si="16"/>
        <v>4580</v>
      </c>
      <c r="AA38" s="7">
        <f t="shared" si="16"/>
        <v>0</v>
      </c>
      <c r="AB38" s="7">
        <f t="shared" si="16"/>
        <v>4580</v>
      </c>
      <c r="AC38" s="7">
        <f t="shared" si="16"/>
        <v>0</v>
      </c>
      <c r="AD38" s="7">
        <f t="shared" si="16"/>
        <v>11260</v>
      </c>
      <c r="AE38" s="8">
        <f t="shared" si="16"/>
        <v>0</v>
      </c>
      <c r="AF38" s="1"/>
    </row>
    <row r="39" spans="1:32" ht="17.25" customHeight="1">
      <c r="A39" s="2" t="s">
        <v>5</v>
      </c>
      <c r="B39" s="7">
        <f>H39+J39+L39+N39+P39+R39+T39+V39+X39+Z39+AB39+AD39</f>
        <v>0</v>
      </c>
      <c r="C39" s="8">
        <f>H39+J39+L39+N39+P39+R39+T39</f>
        <v>0</v>
      </c>
      <c r="D39" s="8">
        <f>I39+K39</f>
        <v>0</v>
      </c>
      <c r="E39" s="8">
        <f>I39+K39+M39+O39+Q39+S39+U39+W39+Y39+AA39+AC39+AE39+AG39</f>
        <v>0</v>
      </c>
      <c r="F39" s="8"/>
      <c r="G39" s="47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60"/>
      <c r="Z39" s="3"/>
      <c r="AA39" s="3"/>
      <c r="AB39" s="3"/>
      <c r="AC39" s="3"/>
      <c r="AD39" s="3"/>
      <c r="AE39" s="4"/>
      <c r="AF39" s="1"/>
    </row>
    <row r="40" spans="1:32" ht="17.25" customHeight="1">
      <c r="A40" s="2" t="s">
        <v>6</v>
      </c>
      <c r="B40" s="7">
        <f>H40+J40+L40+N40+P40+R40+T40+V40+X40+Z40+AB40+AD40</f>
        <v>27500</v>
      </c>
      <c r="C40" s="8">
        <f>H40+J40+L40+N40+P40+R40+T40+V40+X40</f>
        <v>7080</v>
      </c>
      <c r="D40" s="8">
        <f>E40</f>
        <v>3416.69</v>
      </c>
      <c r="E40" s="8">
        <f>I40+K40+M40+O40+Q40+S40+U40+W40+Y40+AA40+AC40+AE40+AG40</f>
        <v>3416.69</v>
      </c>
      <c r="F40" s="8">
        <f>E40/B40*100</f>
        <v>12.424327272727274</v>
      </c>
      <c r="G40" s="8">
        <f>E40/C40*100</f>
        <v>48.25833333333334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>
        <v>2500</v>
      </c>
      <c r="W40" s="8">
        <v>2500</v>
      </c>
      <c r="X40" s="8">
        <v>4580</v>
      </c>
      <c r="Y40" s="57">
        <v>916.69</v>
      </c>
      <c r="Z40" s="8">
        <v>4580</v>
      </c>
      <c r="AA40" s="8"/>
      <c r="AB40" s="8">
        <v>4580</v>
      </c>
      <c r="AC40" s="8"/>
      <c r="AD40" s="8">
        <v>11260</v>
      </c>
      <c r="AE40" s="8"/>
      <c r="AF40" s="1"/>
    </row>
    <row r="41" spans="1:32" ht="17.25" customHeight="1">
      <c r="A41" s="2" t="s">
        <v>7</v>
      </c>
      <c r="B41" s="7">
        <f>H41+J41+L41+N41+P41+R41+T41+V41+X41+Z41+AB41+AD41</f>
        <v>0</v>
      </c>
      <c r="C41" s="8">
        <f>H41+J41+L41+N41+P41+R41+T41</f>
        <v>0</v>
      </c>
      <c r="D41" s="8">
        <f>I41+K41</f>
        <v>0</v>
      </c>
      <c r="E41" s="8">
        <f>I41+K41+M41+O41+Q41+S41+U41+W41+Y41+AA41+AC41+AE41+AG41</f>
        <v>0</v>
      </c>
      <c r="F41" s="8"/>
      <c r="G41" s="47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4"/>
      <c r="AF41" s="1"/>
    </row>
    <row r="42" spans="1:32" ht="17.25" customHeight="1">
      <c r="A42" s="2" t="s">
        <v>8</v>
      </c>
      <c r="B42" s="7">
        <f>H42+J42+L42+N42+P42+R42+T42+V42+X42+Z42+AB42+AD42</f>
        <v>0</v>
      </c>
      <c r="C42" s="8">
        <f>H42+J42+L42+N42+P42+R42+T42</f>
        <v>0</v>
      </c>
      <c r="D42" s="8">
        <f>I42+K42</f>
        <v>0</v>
      </c>
      <c r="E42" s="8">
        <f>I42+K42+M42+O42+Q42+S42+U42+W42+Y42+AA42+AC42+AE42+AG42</f>
        <v>0</v>
      </c>
      <c r="F42" s="8"/>
      <c r="G42" s="47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43"/>
      <c r="U42" s="8"/>
      <c r="V42" s="8"/>
      <c r="W42" s="8"/>
      <c r="X42" s="8"/>
      <c r="Y42" s="8"/>
      <c r="Z42" s="8"/>
      <c r="AA42" s="8"/>
      <c r="AB42" s="8"/>
      <c r="AC42" s="8"/>
      <c r="AD42" s="8"/>
      <c r="AE42" s="4"/>
      <c r="AF42" s="1"/>
    </row>
    <row r="43" spans="1:32" ht="58.5" customHeight="1">
      <c r="A43" s="24" t="s">
        <v>9</v>
      </c>
      <c r="B43" s="20">
        <f aca="true" t="shared" si="17" ref="B43:E44">B44</f>
        <v>491.8</v>
      </c>
      <c r="C43" s="20">
        <f t="shared" si="17"/>
        <v>491.8</v>
      </c>
      <c r="D43" s="20">
        <f t="shared" si="17"/>
        <v>491.67</v>
      </c>
      <c r="E43" s="20">
        <f t="shared" si="17"/>
        <v>491.67</v>
      </c>
      <c r="F43" s="21">
        <f>E43/B43*100</f>
        <v>99.97356649044326</v>
      </c>
      <c r="G43" s="21">
        <f>E43/C43*100</f>
        <v>99.97356649044326</v>
      </c>
      <c r="H43" s="20">
        <f aca="true" t="shared" si="18" ref="H43:Q44">H44</f>
        <v>0</v>
      </c>
      <c r="I43" s="20">
        <f t="shared" si="18"/>
        <v>0</v>
      </c>
      <c r="J43" s="20">
        <f t="shared" si="18"/>
        <v>0</v>
      </c>
      <c r="K43" s="20">
        <f t="shared" si="18"/>
        <v>0</v>
      </c>
      <c r="L43" s="20">
        <f t="shared" si="18"/>
        <v>0</v>
      </c>
      <c r="M43" s="20">
        <f t="shared" si="18"/>
        <v>0</v>
      </c>
      <c r="N43" s="20">
        <f t="shared" si="18"/>
        <v>491.8</v>
      </c>
      <c r="O43" s="20">
        <f t="shared" si="18"/>
        <v>491.67</v>
      </c>
      <c r="P43" s="20">
        <f t="shared" si="18"/>
        <v>0</v>
      </c>
      <c r="Q43" s="20">
        <f t="shared" si="18"/>
        <v>0</v>
      </c>
      <c r="R43" s="20">
        <f aca="true" t="shared" si="19" ref="R43:AA44">R44</f>
        <v>0</v>
      </c>
      <c r="S43" s="20">
        <f t="shared" si="19"/>
        <v>0</v>
      </c>
      <c r="T43" s="20">
        <f t="shared" si="19"/>
        <v>0</v>
      </c>
      <c r="U43" s="20">
        <f t="shared" si="19"/>
        <v>0</v>
      </c>
      <c r="V43" s="20">
        <f t="shared" si="19"/>
        <v>0</v>
      </c>
      <c r="W43" s="20">
        <f t="shared" si="19"/>
        <v>0</v>
      </c>
      <c r="X43" s="20">
        <f t="shared" si="19"/>
        <v>0</v>
      </c>
      <c r="Y43" s="20">
        <f t="shared" si="19"/>
        <v>0</v>
      </c>
      <c r="Z43" s="20">
        <f t="shared" si="19"/>
        <v>0</v>
      </c>
      <c r="AA43" s="20">
        <f t="shared" si="19"/>
        <v>0</v>
      </c>
      <c r="AB43" s="20">
        <f aca="true" t="shared" si="20" ref="AB43:AE44">AB44</f>
        <v>0</v>
      </c>
      <c r="AC43" s="20">
        <f t="shared" si="20"/>
        <v>0</v>
      </c>
      <c r="AD43" s="20">
        <f t="shared" si="20"/>
        <v>0</v>
      </c>
      <c r="AE43" s="20">
        <f t="shared" si="20"/>
        <v>0</v>
      </c>
      <c r="AF43" s="22"/>
    </row>
    <row r="44" spans="1:32" ht="81.75" customHeight="1">
      <c r="A44" s="5" t="s">
        <v>49</v>
      </c>
      <c r="B44" s="31">
        <f t="shared" si="17"/>
        <v>491.8</v>
      </c>
      <c r="C44" s="31">
        <f t="shared" si="17"/>
        <v>491.8</v>
      </c>
      <c r="D44" s="31">
        <f t="shared" si="17"/>
        <v>491.67</v>
      </c>
      <c r="E44" s="31">
        <f t="shared" si="17"/>
        <v>491.67</v>
      </c>
      <c r="F44" s="34">
        <f>E44/B44*100</f>
        <v>99.97356649044326</v>
      </c>
      <c r="G44" s="34">
        <f>E44/C44*100</f>
        <v>99.97356649044326</v>
      </c>
      <c r="H44" s="31">
        <f t="shared" si="18"/>
        <v>0</v>
      </c>
      <c r="I44" s="31">
        <f t="shared" si="18"/>
        <v>0</v>
      </c>
      <c r="J44" s="31">
        <f t="shared" si="18"/>
        <v>0</v>
      </c>
      <c r="K44" s="31">
        <f t="shared" si="18"/>
        <v>0</v>
      </c>
      <c r="L44" s="31">
        <f t="shared" si="18"/>
        <v>0</v>
      </c>
      <c r="M44" s="31">
        <f t="shared" si="18"/>
        <v>0</v>
      </c>
      <c r="N44" s="31">
        <f t="shared" si="18"/>
        <v>491.8</v>
      </c>
      <c r="O44" s="31">
        <f t="shared" si="18"/>
        <v>491.67</v>
      </c>
      <c r="P44" s="31">
        <f t="shared" si="18"/>
        <v>0</v>
      </c>
      <c r="Q44" s="31">
        <f t="shared" si="18"/>
        <v>0</v>
      </c>
      <c r="R44" s="31">
        <f t="shared" si="19"/>
        <v>0</v>
      </c>
      <c r="S44" s="31">
        <f t="shared" si="19"/>
        <v>0</v>
      </c>
      <c r="T44" s="31">
        <f t="shared" si="19"/>
        <v>0</v>
      </c>
      <c r="U44" s="31">
        <f t="shared" si="19"/>
        <v>0</v>
      </c>
      <c r="V44" s="31">
        <f t="shared" si="19"/>
        <v>0</v>
      </c>
      <c r="W44" s="31">
        <f t="shared" si="19"/>
        <v>0</v>
      </c>
      <c r="X44" s="31">
        <f t="shared" si="19"/>
        <v>0</v>
      </c>
      <c r="Y44" s="59">
        <f t="shared" si="19"/>
        <v>0</v>
      </c>
      <c r="Z44" s="31">
        <f t="shared" si="19"/>
        <v>0</v>
      </c>
      <c r="AA44" s="31">
        <f t="shared" si="19"/>
        <v>0</v>
      </c>
      <c r="AB44" s="31">
        <f t="shared" si="20"/>
        <v>0</v>
      </c>
      <c r="AC44" s="31">
        <f t="shared" si="20"/>
        <v>0</v>
      </c>
      <c r="AD44" s="31">
        <f t="shared" si="20"/>
        <v>0</v>
      </c>
      <c r="AE44" s="31">
        <f t="shared" si="20"/>
        <v>0</v>
      </c>
      <c r="AF44" s="1" t="s">
        <v>52</v>
      </c>
    </row>
    <row r="45" spans="1:32" ht="18.75">
      <c r="A45" s="6" t="s">
        <v>4</v>
      </c>
      <c r="B45" s="7">
        <f>B47+B46+B48+B49</f>
        <v>491.8</v>
      </c>
      <c r="C45" s="7">
        <f>C47+C46+C48+C49</f>
        <v>491.8</v>
      </c>
      <c r="D45" s="7">
        <f>D47+D46+D48+D49</f>
        <v>491.67</v>
      </c>
      <c r="E45" s="7">
        <f>E47+E46+E48+E49</f>
        <v>491.67</v>
      </c>
      <c r="F45" s="8">
        <f>E45/B45*100</f>
        <v>99.97356649044326</v>
      </c>
      <c r="G45" s="8">
        <f>E45/C45*100</f>
        <v>99.97356649044326</v>
      </c>
      <c r="H45" s="7">
        <f>H47+H46+H48+H49</f>
        <v>0</v>
      </c>
      <c r="I45" s="7">
        <f>I47+I46+I48+I49</f>
        <v>0</v>
      </c>
      <c r="J45" s="7">
        <f aca="true" t="shared" si="21" ref="J45:AE45">J47+J46+J48+J49</f>
        <v>0</v>
      </c>
      <c r="K45" s="7">
        <f t="shared" si="21"/>
        <v>0</v>
      </c>
      <c r="L45" s="7">
        <f t="shared" si="21"/>
        <v>0</v>
      </c>
      <c r="M45" s="7">
        <f t="shared" si="21"/>
        <v>0</v>
      </c>
      <c r="N45" s="7">
        <f t="shared" si="21"/>
        <v>491.8</v>
      </c>
      <c r="O45" s="7">
        <f t="shared" si="21"/>
        <v>491.67</v>
      </c>
      <c r="P45" s="7">
        <f t="shared" si="21"/>
        <v>0</v>
      </c>
      <c r="Q45" s="7">
        <f t="shared" si="21"/>
        <v>0</v>
      </c>
      <c r="R45" s="7">
        <f t="shared" si="21"/>
        <v>0</v>
      </c>
      <c r="S45" s="7">
        <f t="shared" si="21"/>
        <v>0</v>
      </c>
      <c r="T45" s="7">
        <f t="shared" si="21"/>
        <v>0</v>
      </c>
      <c r="U45" s="7">
        <f t="shared" si="21"/>
        <v>0</v>
      </c>
      <c r="V45" s="7">
        <f t="shared" si="21"/>
        <v>0</v>
      </c>
      <c r="W45" s="7">
        <f t="shared" si="21"/>
        <v>0</v>
      </c>
      <c r="X45" s="7">
        <f t="shared" si="21"/>
        <v>0</v>
      </c>
      <c r="Y45" s="58">
        <f t="shared" si="21"/>
        <v>0</v>
      </c>
      <c r="Z45" s="7">
        <f t="shared" si="21"/>
        <v>0</v>
      </c>
      <c r="AA45" s="7">
        <f t="shared" si="21"/>
        <v>0</v>
      </c>
      <c r="AB45" s="7">
        <f t="shared" si="21"/>
        <v>0</v>
      </c>
      <c r="AC45" s="7">
        <f t="shared" si="21"/>
        <v>0</v>
      </c>
      <c r="AD45" s="7">
        <f t="shared" si="21"/>
        <v>0</v>
      </c>
      <c r="AE45" s="8">
        <f t="shared" si="21"/>
        <v>0</v>
      </c>
      <c r="AF45" s="1"/>
    </row>
    <row r="46" spans="1:32" ht="18.75">
      <c r="A46" s="2" t="s">
        <v>5</v>
      </c>
      <c r="B46" s="7">
        <f>H46+J46+L46+N46+P46+R46+T46+V46+X46+Z46+AB46+AD46</f>
        <v>0</v>
      </c>
      <c r="C46" s="8">
        <f>H46+J46+L46+N46+P46+R46+T46</f>
        <v>0</v>
      </c>
      <c r="D46" s="8">
        <f>I46+K46</f>
        <v>0</v>
      </c>
      <c r="E46" s="8">
        <f>I46+K46+M46+O46+Q46+S46+U46+W46+Y46+AA46+AC46+AE46+AG46</f>
        <v>0</v>
      </c>
      <c r="F46" s="8"/>
      <c r="G46" s="47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60"/>
      <c r="Z46" s="3"/>
      <c r="AA46" s="60"/>
      <c r="AB46" s="3"/>
      <c r="AC46" s="3"/>
      <c r="AD46" s="3"/>
      <c r="AE46" s="4"/>
      <c r="AF46" s="1"/>
    </row>
    <row r="47" spans="1:32" ht="18.75">
      <c r="A47" s="2" t="s">
        <v>6</v>
      </c>
      <c r="B47" s="7">
        <f>H47+J47+L47+N47+P47+R47+T47+V47+X47+Z47+AB47+AD47</f>
        <v>491.8</v>
      </c>
      <c r="C47" s="8">
        <f>H47+J47+L47+N47+P47+R47+T47</f>
        <v>491.8</v>
      </c>
      <c r="D47" s="8">
        <f>I47+K47+M47+O47+Q47+S47+U47</f>
        <v>491.67</v>
      </c>
      <c r="E47" s="8">
        <f>I47+K47+M47+O47+Q47+S47+U47+W47+Y47+AA47+AC47+AE47+AG47</f>
        <v>491.67</v>
      </c>
      <c r="F47" s="8">
        <f>E47/B47*100</f>
        <v>99.97356649044326</v>
      </c>
      <c r="G47" s="8">
        <f>E47/C47*100</f>
        <v>99.97356649044326</v>
      </c>
      <c r="H47" s="8"/>
      <c r="I47" s="8"/>
      <c r="J47" s="8"/>
      <c r="K47" s="8"/>
      <c r="L47" s="8"/>
      <c r="M47" s="8"/>
      <c r="N47" s="8">
        <v>491.8</v>
      </c>
      <c r="O47" s="8">
        <v>491.67</v>
      </c>
      <c r="P47" s="8"/>
      <c r="Q47" s="8"/>
      <c r="R47" s="8"/>
      <c r="S47" s="8"/>
      <c r="T47" s="8"/>
      <c r="U47" s="8"/>
      <c r="V47" s="8"/>
      <c r="W47" s="8"/>
      <c r="X47" s="8"/>
      <c r="Y47" s="57">
        <v>0</v>
      </c>
      <c r="Z47" s="8"/>
      <c r="AA47" s="57"/>
      <c r="AB47" s="8"/>
      <c r="AC47" s="8"/>
      <c r="AD47" s="8"/>
      <c r="AE47" s="8"/>
      <c r="AF47" s="1"/>
    </row>
    <row r="48" spans="1:32" ht="18.75">
      <c r="A48" s="2" t="s">
        <v>7</v>
      </c>
      <c r="B48" s="7">
        <f>H48+J48+L48+N48+P48+R48+T48+V48+X48+Z48+AB48+AD48</f>
        <v>0</v>
      </c>
      <c r="C48" s="8">
        <f>H48+J48+L48+N48+P48+R48+T48</f>
        <v>0</v>
      </c>
      <c r="D48" s="8">
        <f>I48+K48</f>
        <v>0</v>
      </c>
      <c r="E48" s="8">
        <f>I48+K48+M48+O48+Q48+S48+U48+W48+Y48+AA48+AC48+AE48+AG48</f>
        <v>0</v>
      </c>
      <c r="F48" s="8"/>
      <c r="G48" s="47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4"/>
      <c r="AF48" s="1"/>
    </row>
    <row r="49" spans="1:32" ht="18.75">
      <c r="A49" s="2" t="s">
        <v>8</v>
      </c>
      <c r="B49" s="7">
        <f>H49+J49+L49+N49+P49+R49+T49+V49+X49+Z49+AB49+AD49</f>
        <v>0</v>
      </c>
      <c r="C49" s="8">
        <f>H49+J49+L49+N49+P49+R49+T49</f>
        <v>0</v>
      </c>
      <c r="D49" s="8">
        <f>I49+K49</f>
        <v>0</v>
      </c>
      <c r="E49" s="8">
        <f>I49+K49+M49+O49+Q49+S49+U49+W49+Y49+AA49+AC49+AE49+AG49</f>
        <v>0</v>
      </c>
      <c r="F49" s="8"/>
      <c r="G49" s="47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4"/>
      <c r="AF49" s="1"/>
    </row>
    <row r="50" spans="1:32" ht="75">
      <c r="A50" s="23" t="s">
        <v>10</v>
      </c>
      <c r="B50" s="20">
        <f aca="true" t="shared" si="22" ref="B50:E51">B51</f>
        <v>240.5</v>
      </c>
      <c r="C50" s="20">
        <f t="shared" si="22"/>
        <v>110.6</v>
      </c>
      <c r="D50" s="20">
        <f t="shared" si="22"/>
        <v>110.53</v>
      </c>
      <c r="E50" s="20">
        <f t="shared" si="22"/>
        <v>110.53</v>
      </c>
      <c r="F50" s="21">
        <f>E50/B50*100</f>
        <v>45.95841995841996</v>
      </c>
      <c r="G50" s="21">
        <f>E50/C50*100</f>
        <v>99.93670886075951</v>
      </c>
      <c r="H50" s="20">
        <f aca="true" t="shared" si="23" ref="H50:P51">H51</f>
        <v>0</v>
      </c>
      <c r="I50" s="20">
        <f t="shared" si="23"/>
        <v>0</v>
      </c>
      <c r="J50" s="20">
        <f t="shared" si="23"/>
        <v>0</v>
      </c>
      <c r="K50" s="20">
        <f t="shared" si="23"/>
        <v>0</v>
      </c>
      <c r="L50" s="20">
        <f t="shared" si="23"/>
        <v>0</v>
      </c>
      <c r="M50" s="20">
        <f t="shared" si="23"/>
        <v>0</v>
      </c>
      <c r="N50" s="20">
        <f t="shared" si="23"/>
        <v>110.53</v>
      </c>
      <c r="O50" s="20">
        <f t="shared" si="23"/>
        <v>0</v>
      </c>
      <c r="P50" s="20">
        <f t="shared" si="23"/>
        <v>0.07</v>
      </c>
      <c r="Q50" s="20">
        <v>110.53</v>
      </c>
      <c r="R50" s="20">
        <f aca="true" t="shared" si="24" ref="R50:AE51">R51</f>
        <v>0</v>
      </c>
      <c r="S50" s="20">
        <f t="shared" si="24"/>
        <v>0</v>
      </c>
      <c r="T50" s="20">
        <f t="shared" si="24"/>
        <v>0</v>
      </c>
      <c r="U50" s="20">
        <f t="shared" si="24"/>
        <v>0</v>
      </c>
      <c r="V50" s="20">
        <f t="shared" si="24"/>
        <v>0</v>
      </c>
      <c r="W50" s="20">
        <f t="shared" si="24"/>
        <v>0</v>
      </c>
      <c r="X50" s="20">
        <f t="shared" si="24"/>
        <v>0</v>
      </c>
      <c r="Y50" s="20">
        <f t="shared" si="24"/>
        <v>0</v>
      </c>
      <c r="Z50" s="20">
        <f t="shared" si="24"/>
        <v>0</v>
      </c>
      <c r="AA50" s="20">
        <f t="shared" si="24"/>
        <v>0</v>
      </c>
      <c r="AB50" s="20">
        <f t="shared" si="24"/>
        <v>0</v>
      </c>
      <c r="AC50" s="20">
        <f t="shared" si="24"/>
        <v>0</v>
      </c>
      <c r="AD50" s="20">
        <f t="shared" si="24"/>
        <v>129.9</v>
      </c>
      <c r="AE50" s="20">
        <f t="shared" si="24"/>
        <v>0</v>
      </c>
      <c r="AF50" s="22"/>
    </row>
    <row r="51" spans="1:32" ht="111" customHeight="1">
      <c r="A51" s="9" t="s">
        <v>50</v>
      </c>
      <c r="B51" s="31">
        <f t="shared" si="22"/>
        <v>240.5</v>
      </c>
      <c r="C51" s="31">
        <f t="shared" si="22"/>
        <v>110.6</v>
      </c>
      <c r="D51" s="31">
        <f t="shared" si="22"/>
        <v>110.53</v>
      </c>
      <c r="E51" s="31">
        <f t="shared" si="22"/>
        <v>110.53</v>
      </c>
      <c r="F51" s="34">
        <f>E51/B51*100</f>
        <v>45.95841995841996</v>
      </c>
      <c r="G51" s="34">
        <f>E51/C51*100</f>
        <v>99.93670886075951</v>
      </c>
      <c r="H51" s="31">
        <f t="shared" si="23"/>
        <v>0</v>
      </c>
      <c r="I51" s="31">
        <f t="shared" si="23"/>
        <v>0</v>
      </c>
      <c r="J51" s="31">
        <f t="shared" si="23"/>
        <v>0</v>
      </c>
      <c r="K51" s="31">
        <f t="shared" si="23"/>
        <v>0</v>
      </c>
      <c r="L51" s="31">
        <f t="shared" si="23"/>
        <v>0</v>
      </c>
      <c r="M51" s="31">
        <f t="shared" si="23"/>
        <v>0</v>
      </c>
      <c r="N51" s="31">
        <f t="shared" si="23"/>
        <v>110.53</v>
      </c>
      <c r="O51" s="31">
        <f t="shared" si="23"/>
        <v>0</v>
      </c>
      <c r="P51" s="67">
        <f t="shared" si="23"/>
        <v>0.07</v>
      </c>
      <c r="Q51" s="31">
        <v>110.53</v>
      </c>
      <c r="R51" s="31">
        <f t="shared" si="24"/>
        <v>0</v>
      </c>
      <c r="S51" s="31">
        <f t="shared" si="24"/>
        <v>0</v>
      </c>
      <c r="T51" s="31">
        <f t="shared" si="24"/>
        <v>0</v>
      </c>
      <c r="U51" s="31">
        <f t="shared" si="24"/>
        <v>0</v>
      </c>
      <c r="V51" s="31">
        <f t="shared" si="24"/>
        <v>0</v>
      </c>
      <c r="W51" s="31">
        <f t="shared" si="24"/>
        <v>0</v>
      </c>
      <c r="X51" s="31">
        <f t="shared" si="24"/>
        <v>0</v>
      </c>
      <c r="Y51" s="59">
        <f t="shared" si="24"/>
        <v>0</v>
      </c>
      <c r="Z51" s="31">
        <f t="shared" si="24"/>
        <v>0</v>
      </c>
      <c r="AA51" s="31">
        <f t="shared" si="24"/>
        <v>0</v>
      </c>
      <c r="AB51" s="31">
        <f t="shared" si="24"/>
        <v>0</v>
      </c>
      <c r="AC51" s="31">
        <f t="shared" si="24"/>
        <v>0</v>
      </c>
      <c r="AD51" s="31">
        <f t="shared" si="24"/>
        <v>129.9</v>
      </c>
      <c r="AE51" s="31">
        <f t="shared" si="24"/>
        <v>0</v>
      </c>
      <c r="AF51" s="62" t="s">
        <v>51</v>
      </c>
    </row>
    <row r="52" spans="1:32" ht="18.75">
      <c r="A52" s="6" t="s">
        <v>4</v>
      </c>
      <c r="B52" s="7">
        <f>B54+B53+B55+B56</f>
        <v>240.5</v>
      </c>
      <c r="C52" s="7">
        <f>C54+C53+C55+C56</f>
        <v>110.6</v>
      </c>
      <c r="D52" s="7">
        <f>D54+D53+D55+D56</f>
        <v>110.53</v>
      </c>
      <c r="E52" s="7">
        <f>E54+E53+E55+E56</f>
        <v>110.53</v>
      </c>
      <c r="F52" s="8">
        <f>E52/B52*100</f>
        <v>45.95841995841996</v>
      </c>
      <c r="G52" s="8">
        <f>E52/C52*100</f>
        <v>99.93670886075951</v>
      </c>
      <c r="H52" s="7">
        <f>H54+H53+H55+H56</f>
        <v>0</v>
      </c>
      <c r="I52" s="7">
        <f>I54+I53+I55+I56</f>
        <v>0</v>
      </c>
      <c r="J52" s="7">
        <f aca="true" t="shared" si="25" ref="J52:AE52">J54+J53+J55+J56</f>
        <v>0</v>
      </c>
      <c r="K52" s="7">
        <f t="shared" si="25"/>
        <v>0</v>
      </c>
      <c r="L52" s="7">
        <f t="shared" si="25"/>
        <v>0</v>
      </c>
      <c r="M52" s="7">
        <f t="shared" si="25"/>
        <v>0</v>
      </c>
      <c r="N52" s="7">
        <f t="shared" si="25"/>
        <v>110.53</v>
      </c>
      <c r="O52" s="7">
        <f t="shared" si="25"/>
        <v>0</v>
      </c>
      <c r="P52" s="68">
        <f t="shared" si="25"/>
        <v>0.07</v>
      </c>
      <c r="Q52" s="7">
        <v>110.53</v>
      </c>
      <c r="R52" s="7">
        <f t="shared" si="25"/>
        <v>0</v>
      </c>
      <c r="S52" s="7">
        <f t="shared" si="25"/>
        <v>0</v>
      </c>
      <c r="T52" s="7">
        <f t="shared" si="25"/>
        <v>0</v>
      </c>
      <c r="U52" s="7">
        <f t="shared" si="25"/>
        <v>0</v>
      </c>
      <c r="V52" s="7">
        <f t="shared" si="25"/>
        <v>0</v>
      </c>
      <c r="W52" s="7">
        <f t="shared" si="25"/>
        <v>0</v>
      </c>
      <c r="X52" s="7">
        <f t="shared" si="25"/>
        <v>0</v>
      </c>
      <c r="Y52" s="58">
        <f t="shared" si="25"/>
        <v>0</v>
      </c>
      <c r="Z52" s="7">
        <f t="shared" si="25"/>
        <v>0</v>
      </c>
      <c r="AA52" s="7">
        <f t="shared" si="25"/>
        <v>0</v>
      </c>
      <c r="AB52" s="7">
        <f t="shared" si="25"/>
        <v>0</v>
      </c>
      <c r="AC52" s="7">
        <f t="shared" si="25"/>
        <v>0</v>
      </c>
      <c r="AD52" s="7">
        <f t="shared" si="25"/>
        <v>129.9</v>
      </c>
      <c r="AE52" s="8">
        <f t="shared" si="25"/>
        <v>0</v>
      </c>
      <c r="AF52" s="1"/>
    </row>
    <row r="53" spans="1:32" ht="18.75">
      <c r="A53" s="2" t="s">
        <v>5</v>
      </c>
      <c r="B53" s="7">
        <f>H53+J53+L53+N53+P53+R53+T53+V53+X53+Z53+AB53+AD53</f>
        <v>0</v>
      </c>
      <c r="C53" s="8">
        <f>H53+J53+L53+N53+P53+R53+T53</f>
        <v>0</v>
      </c>
      <c r="D53" s="8">
        <f>I53+K53</f>
        <v>0</v>
      </c>
      <c r="E53" s="8">
        <f>I53+K53+M53+O53+Q53+S53+U53+W53+Y53+AA53+AC53+AE53+AG53</f>
        <v>0</v>
      </c>
      <c r="F53" s="8"/>
      <c r="G53" s="8"/>
      <c r="H53" s="3"/>
      <c r="I53" s="3"/>
      <c r="J53" s="3"/>
      <c r="K53" s="3"/>
      <c r="L53" s="3"/>
      <c r="M53" s="3"/>
      <c r="N53" s="3"/>
      <c r="O53" s="3"/>
      <c r="P53" s="69"/>
      <c r="Q53" s="3"/>
      <c r="R53" s="3"/>
      <c r="S53" s="3"/>
      <c r="T53" s="3"/>
      <c r="U53" s="3"/>
      <c r="V53" s="3"/>
      <c r="W53" s="3"/>
      <c r="X53" s="3"/>
      <c r="Y53" s="60"/>
      <c r="Z53" s="3"/>
      <c r="AA53" s="3"/>
      <c r="AB53" s="3"/>
      <c r="AC53" s="3"/>
      <c r="AD53" s="3"/>
      <c r="AE53" s="4"/>
      <c r="AF53" s="1"/>
    </row>
    <row r="54" spans="1:32" ht="18.75">
      <c r="A54" s="2" t="s">
        <v>6</v>
      </c>
      <c r="B54" s="7">
        <f>H54+J54+L54+N54+P54+R54+T54+V54+X54+Z54+AB54+AD54</f>
        <v>240.5</v>
      </c>
      <c r="C54" s="8">
        <f>H54+J54+L54+N54+P54+R54+T54</f>
        <v>110.6</v>
      </c>
      <c r="D54" s="8">
        <f>I54+K54+M54+O54+Q54+S54+U54</f>
        <v>110.53</v>
      </c>
      <c r="E54" s="8">
        <f>I54+K54+M54+O54+Q54+S54+U54+W54+Y54+AA54+AC54+AE54+AG54</f>
        <v>110.53</v>
      </c>
      <c r="F54" s="8">
        <f>E54/B54*100</f>
        <v>45.95841995841996</v>
      </c>
      <c r="G54" s="8">
        <f>E54/C54*100</f>
        <v>99.93670886075951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110.53</v>
      </c>
      <c r="O54" s="8">
        <v>0</v>
      </c>
      <c r="P54" s="70">
        <v>0.07</v>
      </c>
      <c r="Q54" s="8">
        <v>110.53</v>
      </c>
      <c r="R54" s="8"/>
      <c r="S54" s="8"/>
      <c r="T54" s="8"/>
      <c r="U54" s="8"/>
      <c r="V54" s="8"/>
      <c r="W54" s="8"/>
      <c r="X54" s="8"/>
      <c r="Y54" s="57">
        <v>0</v>
      </c>
      <c r="Z54" s="8"/>
      <c r="AA54" s="8"/>
      <c r="AB54" s="8"/>
      <c r="AC54" s="8"/>
      <c r="AD54" s="8">
        <v>129.9</v>
      </c>
      <c r="AE54" s="8"/>
      <c r="AF54" s="1"/>
    </row>
    <row r="55" spans="1:32" ht="18.75">
      <c r="A55" s="2" t="s">
        <v>7</v>
      </c>
      <c r="B55" s="7">
        <f>H55+J55+L55+N55+P55+R55+T55+V55+X55+Z55+AB55+AD55</f>
        <v>0</v>
      </c>
      <c r="C55" s="8">
        <f>H55+J55+L55+N55+P55+R55+T55</f>
        <v>0</v>
      </c>
      <c r="D55" s="8">
        <f>I55+K55</f>
        <v>0</v>
      </c>
      <c r="E55" s="8">
        <f>I55+K55+M55+O55+Q55+S55+U55+W55+Y55+AA55+AC55+AE55+AG55</f>
        <v>0</v>
      </c>
      <c r="F55" s="8"/>
      <c r="G55" s="47"/>
      <c r="H55" s="8"/>
      <c r="I55" s="8"/>
      <c r="J55" s="8"/>
      <c r="K55" s="8"/>
      <c r="L55" s="8"/>
      <c r="M55" s="8"/>
      <c r="N55" s="8"/>
      <c r="O55" s="8"/>
      <c r="P55" s="70"/>
      <c r="Q55" s="8"/>
      <c r="R55" s="8"/>
      <c r="S55" s="8"/>
      <c r="T55" s="8"/>
      <c r="U55" s="8"/>
      <c r="V55" s="8"/>
      <c r="W55" s="8"/>
      <c r="X55" s="8"/>
      <c r="Y55" s="57"/>
      <c r="Z55" s="8"/>
      <c r="AA55" s="8"/>
      <c r="AB55" s="8"/>
      <c r="AC55" s="8"/>
      <c r="AD55" s="8"/>
      <c r="AE55" s="4"/>
      <c r="AF55" s="1"/>
    </row>
    <row r="56" spans="1:32" ht="18.75">
      <c r="A56" s="2" t="s">
        <v>8</v>
      </c>
      <c r="B56" s="7">
        <f>H56+J56+L56+N56+P56+R56+T56+V56+X56+Z56+AB56+AD56</f>
        <v>0</v>
      </c>
      <c r="C56" s="8">
        <f>H56+J56+L56+N56+P56+R56+T56</f>
        <v>0</v>
      </c>
      <c r="D56" s="8">
        <f>I56+K56</f>
        <v>0</v>
      </c>
      <c r="E56" s="8">
        <f>I56+K56+M56+O56+Q56+S56+U56+W56+Y56+AA56+AC56+AE56+AG56</f>
        <v>0</v>
      </c>
      <c r="F56" s="8"/>
      <c r="G56" s="47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4"/>
      <c r="AF56" s="1"/>
    </row>
    <row r="57" spans="1:32" ht="150" customHeight="1">
      <c r="A57" s="23" t="s">
        <v>11</v>
      </c>
      <c r="B57" s="20">
        <f>B58</f>
        <v>231.3</v>
      </c>
      <c r="C57" s="20">
        <f aca="true" t="shared" si="26" ref="C57:I57">C58</f>
        <v>131.9</v>
      </c>
      <c r="D57" s="20">
        <f t="shared" si="26"/>
        <v>11.04</v>
      </c>
      <c r="E57" s="20">
        <f t="shared" si="26"/>
        <v>11.04</v>
      </c>
      <c r="F57" s="20">
        <f t="shared" si="26"/>
        <v>4.773022049286641</v>
      </c>
      <c r="G57" s="20">
        <f t="shared" si="26"/>
        <v>8.369977255496588</v>
      </c>
      <c r="H57" s="20">
        <f t="shared" si="26"/>
        <v>0</v>
      </c>
      <c r="I57" s="20">
        <f t="shared" si="26"/>
        <v>0</v>
      </c>
      <c r="J57" s="20">
        <f>J58</f>
        <v>0</v>
      </c>
      <c r="K57" s="20">
        <f aca="true" t="shared" si="27" ref="K57:AE57">K58</f>
        <v>0</v>
      </c>
      <c r="L57" s="20">
        <f t="shared" si="27"/>
        <v>0</v>
      </c>
      <c r="M57" s="20">
        <f t="shared" si="27"/>
        <v>0</v>
      </c>
      <c r="N57" s="20">
        <f t="shared" si="27"/>
        <v>0</v>
      </c>
      <c r="O57" s="20">
        <f t="shared" si="27"/>
        <v>0</v>
      </c>
      <c r="P57" s="20">
        <f t="shared" si="27"/>
        <v>0</v>
      </c>
      <c r="Q57" s="20">
        <f t="shared" si="27"/>
        <v>0</v>
      </c>
      <c r="R57" s="20">
        <f t="shared" si="27"/>
        <v>0</v>
      </c>
      <c r="S57" s="20">
        <f t="shared" si="27"/>
        <v>0</v>
      </c>
      <c r="T57" s="20">
        <f t="shared" si="27"/>
        <v>0</v>
      </c>
      <c r="U57" s="20">
        <f t="shared" si="27"/>
        <v>0</v>
      </c>
      <c r="V57" s="20">
        <f t="shared" si="27"/>
        <v>0</v>
      </c>
      <c r="W57" s="20">
        <f t="shared" si="27"/>
        <v>0</v>
      </c>
      <c r="X57" s="20">
        <f t="shared" si="27"/>
        <v>131.9</v>
      </c>
      <c r="Y57" s="20">
        <f t="shared" si="27"/>
        <v>11.04</v>
      </c>
      <c r="Z57" s="20">
        <f t="shared" si="27"/>
        <v>99.4</v>
      </c>
      <c r="AA57" s="20">
        <f t="shared" si="27"/>
        <v>0</v>
      </c>
      <c r="AB57" s="20">
        <f t="shared" si="27"/>
        <v>0</v>
      </c>
      <c r="AC57" s="20">
        <f t="shared" si="27"/>
        <v>0</v>
      </c>
      <c r="AD57" s="20">
        <f t="shared" si="27"/>
        <v>0</v>
      </c>
      <c r="AE57" s="20">
        <f t="shared" si="27"/>
        <v>0</v>
      </c>
      <c r="AF57" s="66" t="s">
        <v>57</v>
      </c>
    </row>
    <row r="58" spans="1:32" ht="134.25" customHeight="1">
      <c r="A58" s="10" t="s">
        <v>60</v>
      </c>
      <c r="B58" s="31">
        <f>B59</f>
        <v>231.3</v>
      </c>
      <c r="C58" s="31">
        <f>C59</f>
        <v>131.9</v>
      </c>
      <c r="D58" s="31">
        <f>D59</f>
        <v>11.04</v>
      </c>
      <c r="E58" s="31">
        <f>E59</f>
        <v>11.04</v>
      </c>
      <c r="F58" s="31">
        <f>E58/B58*100</f>
        <v>4.773022049286641</v>
      </c>
      <c r="G58" s="31">
        <f>E58/C58*100</f>
        <v>8.369977255496588</v>
      </c>
      <c r="H58" s="31">
        <f aca="true" t="shared" si="28" ref="H58:AE58">H59</f>
        <v>0</v>
      </c>
      <c r="I58" s="31">
        <f t="shared" si="28"/>
        <v>0</v>
      </c>
      <c r="J58" s="31">
        <f t="shared" si="28"/>
        <v>0</v>
      </c>
      <c r="K58" s="31">
        <f t="shared" si="28"/>
        <v>0</v>
      </c>
      <c r="L58" s="31">
        <f t="shared" si="28"/>
        <v>0</v>
      </c>
      <c r="M58" s="31">
        <f t="shared" si="28"/>
        <v>0</v>
      </c>
      <c r="N58" s="31">
        <f t="shared" si="28"/>
        <v>0</v>
      </c>
      <c r="O58" s="31">
        <f t="shared" si="28"/>
        <v>0</v>
      </c>
      <c r="P58" s="31">
        <f t="shared" si="28"/>
        <v>0</v>
      </c>
      <c r="Q58" s="31">
        <f t="shared" si="28"/>
        <v>0</v>
      </c>
      <c r="R58" s="31">
        <f t="shared" si="28"/>
        <v>0</v>
      </c>
      <c r="S58" s="31">
        <f t="shared" si="28"/>
        <v>0</v>
      </c>
      <c r="T58" s="31">
        <f t="shared" si="28"/>
        <v>0</v>
      </c>
      <c r="U58" s="31">
        <f t="shared" si="28"/>
        <v>0</v>
      </c>
      <c r="V58" s="31">
        <f t="shared" si="28"/>
        <v>0</v>
      </c>
      <c r="W58" s="31">
        <f t="shared" si="28"/>
        <v>0</v>
      </c>
      <c r="X58" s="31">
        <f t="shared" si="28"/>
        <v>131.9</v>
      </c>
      <c r="Y58" s="59">
        <f t="shared" si="28"/>
        <v>11.04</v>
      </c>
      <c r="Z58" s="31">
        <f t="shared" si="28"/>
        <v>99.4</v>
      </c>
      <c r="AA58" s="31">
        <f t="shared" si="28"/>
        <v>0</v>
      </c>
      <c r="AB58" s="31">
        <f t="shared" si="28"/>
        <v>0</v>
      </c>
      <c r="AC58" s="31">
        <f t="shared" si="28"/>
        <v>0</v>
      </c>
      <c r="AD58" s="31">
        <f t="shared" si="28"/>
        <v>0</v>
      </c>
      <c r="AE58" s="31">
        <f t="shared" si="28"/>
        <v>0</v>
      </c>
      <c r="AF58" s="71" t="s">
        <v>61</v>
      </c>
    </row>
    <row r="59" spans="1:32" ht="18.75">
      <c r="A59" s="6" t="s">
        <v>4</v>
      </c>
      <c r="B59" s="7">
        <f>B61+B60+B62+B63</f>
        <v>231.3</v>
      </c>
      <c r="C59" s="7">
        <f>C61+C60+C62+C63</f>
        <v>131.9</v>
      </c>
      <c r="D59" s="7">
        <f>D61+D60+D62+D63</f>
        <v>11.04</v>
      </c>
      <c r="E59" s="7">
        <f>E61+E60+E62+E63</f>
        <v>11.04</v>
      </c>
      <c r="F59" s="8">
        <f>E59/B59*100</f>
        <v>4.773022049286641</v>
      </c>
      <c r="G59" s="8">
        <f>E59/C59*100</f>
        <v>8.369977255496588</v>
      </c>
      <c r="H59" s="7">
        <f>H61+H60+H62+H63</f>
        <v>0</v>
      </c>
      <c r="I59" s="7">
        <f>I61+I60+I62+I63</f>
        <v>0</v>
      </c>
      <c r="J59" s="7">
        <f aca="true" t="shared" si="29" ref="J59:AE59">J61+J60+J62+J63</f>
        <v>0</v>
      </c>
      <c r="K59" s="7">
        <f t="shared" si="29"/>
        <v>0</v>
      </c>
      <c r="L59" s="7">
        <f t="shared" si="29"/>
        <v>0</v>
      </c>
      <c r="M59" s="7">
        <f t="shared" si="29"/>
        <v>0</v>
      </c>
      <c r="N59" s="7">
        <f t="shared" si="29"/>
        <v>0</v>
      </c>
      <c r="O59" s="7">
        <f t="shared" si="29"/>
        <v>0</v>
      </c>
      <c r="P59" s="7">
        <f t="shared" si="29"/>
        <v>0</v>
      </c>
      <c r="Q59" s="7">
        <f t="shared" si="29"/>
        <v>0</v>
      </c>
      <c r="R59" s="7">
        <f t="shared" si="29"/>
        <v>0</v>
      </c>
      <c r="S59" s="7">
        <f t="shared" si="29"/>
        <v>0</v>
      </c>
      <c r="T59" s="7">
        <f t="shared" si="29"/>
        <v>0</v>
      </c>
      <c r="U59" s="7">
        <f t="shared" si="29"/>
        <v>0</v>
      </c>
      <c r="V59" s="7">
        <f t="shared" si="29"/>
        <v>0</v>
      </c>
      <c r="W59" s="7">
        <f t="shared" si="29"/>
        <v>0</v>
      </c>
      <c r="X59" s="7">
        <f t="shared" si="29"/>
        <v>131.9</v>
      </c>
      <c r="Y59" s="58">
        <f t="shared" si="29"/>
        <v>11.04</v>
      </c>
      <c r="Z59" s="7">
        <f t="shared" si="29"/>
        <v>99.4</v>
      </c>
      <c r="AA59" s="7">
        <f t="shared" si="29"/>
        <v>0</v>
      </c>
      <c r="AB59" s="7">
        <f t="shared" si="29"/>
        <v>0</v>
      </c>
      <c r="AC59" s="7">
        <f t="shared" si="29"/>
        <v>0</v>
      </c>
      <c r="AD59" s="7">
        <f t="shared" si="29"/>
        <v>0</v>
      </c>
      <c r="AE59" s="8">
        <f t="shared" si="29"/>
        <v>0</v>
      </c>
      <c r="AF59" s="1"/>
    </row>
    <row r="60" spans="1:32" ht="18.75">
      <c r="A60" s="2" t="s">
        <v>5</v>
      </c>
      <c r="B60" s="7">
        <f>H60+J60+L60+N60+P60+R60+T60+V60+X60+Z60+AB60+AD60</f>
        <v>99.4</v>
      </c>
      <c r="C60" s="8">
        <f>H60+J60+L60+N60+P60+R60+T60</f>
        <v>0</v>
      </c>
      <c r="D60" s="8">
        <f>I60+K60</f>
        <v>0</v>
      </c>
      <c r="E60" s="8">
        <f>I60+K60+M60+O60+Q60+S60+U60+W60+Y60+AA60+AC60+AE60+AG60</f>
        <v>0</v>
      </c>
      <c r="F60" s="8"/>
      <c r="G60" s="47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8"/>
      <c r="W60" s="3"/>
      <c r="X60" s="3"/>
      <c r="Y60" s="60"/>
      <c r="Z60" s="8">
        <v>99.4</v>
      </c>
      <c r="AA60" s="3"/>
      <c r="AB60" s="3"/>
      <c r="AC60" s="3"/>
      <c r="AD60" s="3"/>
      <c r="AE60" s="4"/>
      <c r="AF60" s="1"/>
    </row>
    <row r="61" spans="1:32" ht="18.75">
      <c r="A61" s="2" t="s">
        <v>6</v>
      </c>
      <c r="B61" s="7">
        <f>H61+J61+L61+N61+P61+R61+T61+V61+X61+Z61+AB61+AD61</f>
        <v>131.9</v>
      </c>
      <c r="C61" s="8">
        <f>X61</f>
        <v>131.9</v>
      </c>
      <c r="D61" s="8">
        <f>E61</f>
        <v>11.04</v>
      </c>
      <c r="E61" s="8">
        <f>I61+K61+M61+O61+Q61+S61+U61+W61+Y61+AA61+AC61+AE61+AG61</f>
        <v>11.04</v>
      </c>
      <c r="F61" s="8">
        <f>E61/B61*100</f>
        <v>8.369977255496588</v>
      </c>
      <c r="G61" s="8">
        <f>E61/C61*100</f>
        <v>8.369977255496588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>
        <v>131.9</v>
      </c>
      <c r="Y61" s="57">
        <v>11.04</v>
      </c>
      <c r="Z61" s="8"/>
      <c r="AA61" s="8"/>
      <c r="AB61" s="8"/>
      <c r="AC61" s="8"/>
      <c r="AD61" s="8"/>
      <c r="AE61" s="8"/>
      <c r="AF61" s="1"/>
    </row>
    <row r="62" spans="1:32" ht="18.75">
      <c r="A62" s="2" t="s">
        <v>7</v>
      </c>
      <c r="B62" s="7">
        <f>H62+J62+L62+N62+P62+R62+T62+V62+X62+Z62+AB62+AD62</f>
        <v>0</v>
      </c>
      <c r="C62" s="8">
        <f>H62+J62+L62+N62+P62+R62+T62</f>
        <v>0</v>
      </c>
      <c r="D62" s="8">
        <f>I62+K62</f>
        <v>0</v>
      </c>
      <c r="E62" s="8">
        <f>I62+K62+M62+O62+Q62+S62+U62+W62+Y62+AA62+AC62+AE62+AG62</f>
        <v>0</v>
      </c>
      <c r="F62" s="8"/>
      <c r="G62" s="47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4"/>
      <c r="AF62" s="1"/>
    </row>
    <row r="63" spans="1:32" ht="18.75">
      <c r="A63" s="2" t="s">
        <v>8</v>
      </c>
      <c r="B63" s="7">
        <f>H63+J63+L63+N63+P63+R63+T63+V63+X63+Z63+AB63+AD63</f>
        <v>0</v>
      </c>
      <c r="C63" s="8">
        <f>H63+J63+L63+N63+P63+R63+T63</f>
        <v>0</v>
      </c>
      <c r="D63" s="8">
        <f>I63+K63</f>
        <v>0</v>
      </c>
      <c r="E63" s="8">
        <f>I63+K63+M63+O63+Q63+S63+U63+W63+Y63+AA63+AC63+AE63+AG63</f>
        <v>0</v>
      </c>
      <c r="F63" s="8"/>
      <c r="G63" s="47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4"/>
      <c r="AF63" s="1"/>
    </row>
    <row r="64" spans="1:32" ht="56.25">
      <c r="A64" s="27" t="s">
        <v>12</v>
      </c>
      <c r="B64" s="28">
        <f>B65+B79+B72</f>
        <v>358.7</v>
      </c>
      <c r="C64" s="28">
        <f>C65+C79+C72</f>
        <v>123.7</v>
      </c>
      <c r="D64" s="28">
        <f>D65+D79+D72</f>
        <v>80.46</v>
      </c>
      <c r="E64" s="28">
        <f>E65+E79+E72</f>
        <v>80.46</v>
      </c>
      <c r="F64" s="29"/>
      <c r="G64" s="29"/>
      <c r="H64" s="28">
        <f aca="true" t="shared" si="30" ref="H64:AE64">H65+H79+H72</f>
        <v>0</v>
      </c>
      <c r="I64" s="28">
        <f t="shared" si="30"/>
        <v>0</v>
      </c>
      <c r="J64" s="28">
        <f t="shared" si="30"/>
        <v>0</v>
      </c>
      <c r="K64" s="28">
        <f t="shared" si="30"/>
        <v>0</v>
      </c>
      <c r="L64" s="28">
        <f t="shared" si="30"/>
        <v>0</v>
      </c>
      <c r="M64" s="28">
        <f t="shared" si="30"/>
        <v>0</v>
      </c>
      <c r="N64" s="28">
        <f t="shared" si="30"/>
        <v>0</v>
      </c>
      <c r="O64" s="28">
        <f t="shared" si="30"/>
        <v>0</v>
      </c>
      <c r="P64" s="28">
        <f t="shared" si="30"/>
        <v>48</v>
      </c>
      <c r="Q64" s="28">
        <f t="shared" si="30"/>
        <v>0</v>
      </c>
      <c r="R64" s="28">
        <f t="shared" si="30"/>
        <v>75.7</v>
      </c>
      <c r="S64" s="28">
        <f t="shared" si="30"/>
        <v>0</v>
      </c>
      <c r="T64" s="28">
        <f t="shared" si="30"/>
        <v>0</v>
      </c>
      <c r="U64" s="28">
        <f t="shared" si="30"/>
        <v>80.46</v>
      </c>
      <c r="V64" s="28">
        <f t="shared" si="30"/>
        <v>0</v>
      </c>
      <c r="W64" s="28">
        <f t="shared" si="30"/>
        <v>0</v>
      </c>
      <c r="X64" s="28">
        <f t="shared" si="30"/>
        <v>0</v>
      </c>
      <c r="Y64" s="28">
        <f t="shared" si="30"/>
        <v>0</v>
      </c>
      <c r="Z64" s="28">
        <f t="shared" si="30"/>
        <v>0</v>
      </c>
      <c r="AA64" s="28">
        <f t="shared" si="30"/>
        <v>0</v>
      </c>
      <c r="AB64" s="28">
        <f t="shared" si="30"/>
        <v>135</v>
      </c>
      <c r="AC64" s="28">
        <f t="shared" si="30"/>
        <v>0</v>
      </c>
      <c r="AD64" s="28">
        <f t="shared" si="30"/>
        <v>100</v>
      </c>
      <c r="AE64" s="28">
        <f t="shared" si="30"/>
        <v>0</v>
      </c>
      <c r="AF64" s="30"/>
    </row>
    <row r="65" spans="1:32" ht="60" customHeight="1">
      <c r="A65" s="24" t="s">
        <v>45</v>
      </c>
      <c r="B65" s="20">
        <f>B66</f>
        <v>0</v>
      </c>
      <c r="C65" s="20">
        <f>C66</f>
        <v>0</v>
      </c>
      <c r="D65" s="20">
        <f aca="true" t="shared" si="31" ref="D65:AC66">D66</f>
        <v>0</v>
      </c>
      <c r="E65" s="20">
        <f t="shared" si="31"/>
        <v>0</v>
      </c>
      <c r="F65" s="21"/>
      <c r="G65" s="21"/>
      <c r="H65" s="20">
        <f t="shared" si="31"/>
        <v>0</v>
      </c>
      <c r="I65" s="20">
        <f>I66</f>
        <v>0</v>
      </c>
      <c r="J65" s="20">
        <f t="shared" si="31"/>
        <v>0</v>
      </c>
      <c r="K65" s="20">
        <f t="shared" si="31"/>
        <v>0</v>
      </c>
      <c r="L65" s="20">
        <f>L66</f>
        <v>0</v>
      </c>
      <c r="M65" s="20">
        <f t="shared" si="31"/>
        <v>0</v>
      </c>
      <c r="N65" s="20">
        <f t="shared" si="31"/>
        <v>0</v>
      </c>
      <c r="O65" s="20">
        <f t="shared" si="31"/>
        <v>0</v>
      </c>
      <c r="P65" s="20">
        <f t="shared" si="31"/>
        <v>0</v>
      </c>
      <c r="Q65" s="20">
        <f t="shared" si="31"/>
        <v>0</v>
      </c>
      <c r="R65" s="20">
        <f t="shared" si="31"/>
        <v>0</v>
      </c>
      <c r="S65" s="20">
        <f t="shared" si="31"/>
        <v>0</v>
      </c>
      <c r="T65" s="20">
        <f t="shared" si="31"/>
        <v>0</v>
      </c>
      <c r="U65" s="20">
        <f t="shared" si="31"/>
        <v>0</v>
      </c>
      <c r="V65" s="20">
        <f t="shared" si="31"/>
        <v>0</v>
      </c>
      <c r="W65" s="20">
        <f t="shared" si="31"/>
        <v>0</v>
      </c>
      <c r="X65" s="20">
        <f t="shared" si="31"/>
        <v>0</v>
      </c>
      <c r="Y65" s="20">
        <f t="shared" si="31"/>
        <v>0</v>
      </c>
      <c r="Z65" s="20">
        <f t="shared" si="31"/>
        <v>0</v>
      </c>
      <c r="AA65" s="20">
        <f t="shared" si="31"/>
        <v>0</v>
      </c>
      <c r="AB65" s="20">
        <f t="shared" si="31"/>
        <v>0</v>
      </c>
      <c r="AC65" s="20">
        <f t="shared" si="31"/>
        <v>0</v>
      </c>
      <c r="AD65" s="20">
        <f>AD66</f>
        <v>0</v>
      </c>
      <c r="AE65" s="20">
        <f>AE66</f>
        <v>0</v>
      </c>
      <c r="AF65" s="22"/>
    </row>
    <row r="66" spans="1:32" ht="76.5" customHeight="1">
      <c r="A66" s="33" t="s">
        <v>46</v>
      </c>
      <c r="B66" s="31">
        <f>B67</f>
        <v>0</v>
      </c>
      <c r="C66" s="31">
        <f>C67</f>
        <v>0</v>
      </c>
      <c r="D66" s="31">
        <f>D67</f>
        <v>0</v>
      </c>
      <c r="E66" s="31">
        <f>E67</f>
        <v>0</v>
      </c>
      <c r="F66" s="34"/>
      <c r="G66" s="46"/>
      <c r="H66" s="31">
        <f>H67</f>
        <v>0</v>
      </c>
      <c r="I66" s="31">
        <f t="shared" si="31"/>
        <v>0</v>
      </c>
      <c r="J66" s="31">
        <f t="shared" si="31"/>
        <v>0</v>
      </c>
      <c r="K66" s="31">
        <f t="shared" si="31"/>
        <v>0</v>
      </c>
      <c r="L66" s="31">
        <f t="shared" si="31"/>
        <v>0</v>
      </c>
      <c r="M66" s="31">
        <f t="shared" si="31"/>
        <v>0</v>
      </c>
      <c r="N66" s="31">
        <f t="shared" si="31"/>
        <v>0</v>
      </c>
      <c r="O66" s="31">
        <f t="shared" si="31"/>
        <v>0</v>
      </c>
      <c r="P66" s="31">
        <f t="shared" si="31"/>
        <v>0</v>
      </c>
      <c r="Q66" s="31">
        <f t="shared" si="31"/>
        <v>0</v>
      </c>
      <c r="R66" s="31">
        <f t="shared" si="31"/>
        <v>0</v>
      </c>
      <c r="S66" s="31">
        <f t="shared" si="31"/>
        <v>0</v>
      </c>
      <c r="T66" s="31">
        <f t="shared" si="31"/>
        <v>0</v>
      </c>
      <c r="U66" s="31">
        <f t="shared" si="31"/>
        <v>0</v>
      </c>
      <c r="V66" s="31">
        <f t="shared" si="31"/>
        <v>0</v>
      </c>
      <c r="W66" s="31">
        <f t="shared" si="31"/>
        <v>0</v>
      </c>
      <c r="X66" s="31">
        <f t="shared" si="31"/>
        <v>0</v>
      </c>
      <c r="Y66" s="31">
        <f t="shared" si="31"/>
        <v>0</v>
      </c>
      <c r="Z66" s="31">
        <f t="shared" si="31"/>
        <v>0</v>
      </c>
      <c r="AA66" s="31">
        <f t="shared" si="31"/>
        <v>0</v>
      </c>
      <c r="AB66" s="31">
        <f t="shared" si="31"/>
        <v>0</v>
      </c>
      <c r="AC66" s="31">
        <f t="shared" si="31"/>
        <v>0</v>
      </c>
      <c r="AD66" s="31">
        <f>AD67</f>
        <v>0</v>
      </c>
      <c r="AE66" s="31">
        <f>AE67</f>
        <v>0</v>
      </c>
      <c r="AF66" s="11"/>
    </row>
    <row r="67" spans="1:32" ht="18.75">
      <c r="A67" s="6" t="s">
        <v>4</v>
      </c>
      <c r="B67" s="7">
        <f>B69+B68+B70+B71</f>
        <v>0</v>
      </c>
      <c r="C67" s="7">
        <f>C69+C68+C70+C71</f>
        <v>0</v>
      </c>
      <c r="D67" s="7">
        <f>D69+D68+D70+D71</f>
        <v>0</v>
      </c>
      <c r="E67" s="7">
        <f>E69+E68+E70+E71</f>
        <v>0</v>
      </c>
      <c r="F67" s="8"/>
      <c r="G67" s="47"/>
      <c r="H67" s="7">
        <f>H69+H68+H70+H71</f>
        <v>0</v>
      </c>
      <c r="I67" s="7">
        <f>I69+I68+I70+I71</f>
        <v>0</v>
      </c>
      <c r="J67" s="7">
        <f aca="true" t="shared" si="32" ref="J67:AE67">J69+J68+J70+J71</f>
        <v>0</v>
      </c>
      <c r="K67" s="7">
        <f t="shared" si="32"/>
        <v>0</v>
      </c>
      <c r="L67" s="7">
        <f t="shared" si="32"/>
        <v>0</v>
      </c>
      <c r="M67" s="7">
        <f t="shared" si="32"/>
        <v>0</v>
      </c>
      <c r="N67" s="7">
        <f t="shared" si="32"/>
        <v>0</v>
      </c>
      <c r="O67" s="7">
        <f t="shared" si="32"/>
        <v>0</v>
      </c>
      <c r="P67" s="7">
        <f t="shared" si="32"/>
        <v>0</v>
      </c>
      <c r="Q67" s="7">
        <f t="shared" si="32"/>
        <v>0</v>
      </c>
      <c r="R67" s="7">
        <f t="shared" si="32"/>
        <v>0</v>
      </c>
      <c r="S67" s="7">
        <f t="shared" si="32"/>
        <v>0</v>
      </c>
      <c r="T67" s="7">
        <f t="shared" si="32"/>
        <v>0</v>
      </c>
      <c r="U67" s="7">
        <f t="shared" si="32"/>
        <v>0</v>
      </c>
      <c r="V67" s="7">
        <f t="shared" si="32"/>
        <v>0</v>
      </c>
      <c r="W67" s="7">
        <f t="shared" si="32"/>
        <v>0</v>
      </c>
      <c r="X67" s="7">
        <f t="shared" si="32"/>
        <v>0</v>
      </c>
      <c r="Y67" s="7">
        <f t="shared" si="32"/>
        <v>0</v>
      </c>
      <c r="Z67" s="7">
        <f t="shared" si="32"/>
        <v>0</v>
      </c>
      <c r="AA67" s="7">
        <f t="shared" si="32"/>
        <v>0</v>
      </c>
      <c r="AB67" s="7">
        <f t="shared" si="32"/>
        <v>0</v>
      </c>
      <c r="AC67" s="7">
        <f t="shared" si="32"/>
        <v>0</v>
      </c>
      <c r="AD67" s="7">
        <f t="shared" si="32"/>
        <v>0</v>
      </c>
      <c r="AE67" s="8">
        <f t="shared" si="32"/>
        <v>0</v>
      </c>
      <c r="AF67" s="1"/>
    </row>
    <row r="68" spans="1:32" ht="18.75">
      <c r="A68" s="2" t="s">
        <v>5</v>
      </c>
      <c r="B68" s="7">
        <f>H68+J68+L68+N68+P68+R68+T68+V68+X68+Z68+AB68+AD68</f>
        <v>0</v>
      </c>
      <c r="C68" s="8">
        <f>H68+J68+L68+N68+P68+R68+T68</f>
        <v>0</v>
      </c>
      <c r="D68" s="8">
        <f>I68+K68</f>
        <v>0</v>
      </c>
      <c r="E68" s="8">
        <f>I68+K68+M68+O68+Q68+S68+U68+W68+Y68+AA68+AC68+AE68+AG68</f>
        <v>0</v>
      </c>
      <c r="F68" s="8"/>
      <c r="G68" s="47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4"/>
      <c r="AF68" s="1"/>
    </row>
    <row r="69" spans="1:32" ht="18.75">
      <c r="A69" s="2" t="s">
        <v>6</v>
      </c>
      <c r="B69" s="7">
        <f>H69+J69+L69+N69+P69+R69+T69+V69+X69+Z69+AB69+AD69</f>
        <v>0</v>
      </c>
      <c r="C69" s="8">
        <f>H69+J69+L69+N69+P69+R69+T69</f>
        <v>0</v>
      </c>
      <c r="D69" s="8">
        <f>I69+K69+M69+O69+Q69+S69+U69</f>
        <v>0</v>
      </c>
      <c r="E69" s="8">
        <f>I69+K69+M69+O69+Q69+S69+U69+W69+Y69+AA69+AC69+AE69+AG69</f>
        <v>0</v>
      </c>
      <c r="F69" s="8"/>
      <c r="G69" s="47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1"/>
    </row>
    <row r="70" spans="1:32" ht="18.75">
      <c r="A70" s="2" t="s">
        <v>7</v>
      </c>
      <c r="B70" s="7">
        <f>H70+J70+L70+N70+P70+R70+T70+V70+X70+Z70+AB70+AD70</f>
        <v>0</v>
      </c>
      <c r="C70" s="8">
        <f>H70+J70+L70+N70+P70+R70+T70</f>
        <v>0</v>
      </c>
      <c r="D70" s="8">
        <f>I70+K70</f>
        <v>0</v>
      </c>
      <c r="E70" s="8">
        <f>I70+K70+M70+O70+Q70+S70+U70+W70+Y70+AA70+AC70+AE70+AG70</f>
        <v>0</v>
      </c>
      <c r="F70" s="8"/>
      <c r="G70" s="47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4"/>
      <c r="AF70" s="1"/>
    </row>
    <row r="71" spans="1:32" ht="18.75">
      <c r="A71" s="2" t="s">
        <v>8</v>
      </c>
      <c r="B71" s="7">
        <f>H71+J71+L71+N71+P71+R71+T71+V71+X71+Z71+AB71+AD71</f>
        <v>0</v>
      </c>
      <c r="C71" s="8">
        <f>H71+J71+L71+N71+P71+R71+T71</f>
        <v>0</v>
      </c>
      <c r="D71" s="8">
        <f>I71+K71</f>
        <v>0</v>
      </c>
      <c r="E71" s="8">
        <f>I71+K71+M71+O71+Q71+S71+U71+W71+Y71+AA71+AC71+AE71+AG71</f>
        <v>0</v>
      </c>
      <c r="F71" s="8"/>
      <c r="G71" s="47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4"/>
      <c r="AF71" s="1"/>
    </row>
    <row r="72" spans="1:32" ht="150" customHeight="1">
      <c r="A72" s="24" t="s">
        <v>13</v>
      </c>
      <c r="B72" s="20">
        <f>B73</f>
        <v>258.7</v>
      </c>
      <c r="C72" s="20">
        <f>C73</f>
        <v>123.7</v>
      </c>
      <c r="D72" s="20">
        <f aca="true" t="shared" si="33" ref="D72:AC72">D73</f>
        <v>80.46</v>
      </c>
      <c r="E72" s="20">
        <f t="shared" si="33"/>
        <v>80.46</v>
      </c>
      <c r="F72" s="21">
        <f>E72/B72*100</f>
        <v>31.101662156938538</v>
      </c>
      <c r="G72" s="21">
        <f>E72/C72*100</f>
        <v>65.04446240905416</v>
      </c>
      <c r="H72" s="20">
        <f t="shared" si="33"/>
        <v>0</v>
      </c>
      <c r="I72" s="20">
        <f>I73</f>
        <v>0</v>
      </c>
      <c r="J72" s="20">
        <f t="shared" si="33"/>
        <v>0</v>
      </c>
      <c r="K72" s="20">
        <f t="shared" si="33"/>
        <v>0</v>
      </c>
      <c r="L72" s="20">
        <f>L73</f>
        <v>0</v>
      </c>
      <c r="M72" s="20">
        <f t="shared" si="33"/>
        <v>0</v>
      </c>
      <c r="N72" s="20">
        <f t="shared" si="33"/>
        <v>0</v>
      </c>
      <c r="O72" s="20">
        <f t="shared" si="33"/>
        <v>0</v>
      </c>
      <c r="P72" s="20">
        <f t="shared" si="33"/>
        <v>48</v>
      </c>
      <c r="Q72" s="20">
        <f t="shared" si="33"/>
        <v>0</v>
      </c>
      <c r="R72" s="20">
        <f t="shared" si="33"/>
        <v>75.7</v>
      </c>
      <c r="S72" s="20">
        <f t="shared" si="33"/>
        <v>0</v>
      </c>
      <c r="T72" s="20">
        <f t="shared" si="33"/>
        <v>0</v>
      </c>
      <c r="U72" s="20">
        <f t="shared" si="33"/>
        <v>80.46</v>
      </c>
      <c r="V72" s="20">
        <f t="shared" si="33"/>
        <v>0</v>
      </c>
      <c r="W72" s="20">
        <f t="shared" si="33"/>
        <v>0</v>
      </c>
      <c r="X72" s="20">
        <f t="shared" si="33"/>
        <v>0</v>
      </c>
      <c r="Y72" s="20">
        <f t="shared" si="33"/>
        <v>0</v>
      </c>
      <c r="Z72" s="20">
        <f t="shared" si="33"/>
        <v>0</v>
      </c>
      <c r="AA72" s="20">
        <f t="shared" si="33"/>
        <v>0</v>
      </c>
      <c r="AB72" s="20">
        <f t="shared" si="33"/>
        <v>135</v>
      </c>
      <c r="AC72" s="20">
        <f t="shared" si="33"/>
        <v>0</v>
      </c>
      <c r="AD72" s="20">
        <f>AD73</f>
        <v>0</v>
      </c>
      <c r="AE72" s="20">
        <f>AE73</f>
        <v>0</v>
      </c>
      <c r="AF72" s="66" t="s">
        <v>54</v>
      </c>
    </row>
    <row r="73" spans="1:32" ht="199.5" customHeight="1">
      <c r="A73" s="48" t="s">
        <v>14</v>
      </c>
      <c r="B73" s="31">
        <f>B74</f>
        <v>258.7</v>
      </c>
      <c r="C73" s="31">
        <f>C74</f>
        <v>123.7</v>
      </c>
      <c r="D73" s="31">
        <f>D74</f>
        <v>80.46</v>
      </c>
      <c r="E73" s="31">
        <f>E74</f>
        <v>80.46</v>
      </c>
      <c r="F73" s="34">
        <f>E73/B73*100</f>
        <v>31.101662156938538</v>
      </c>
      <c r="G73" s="34">
        <f>E73/C73*100</f>
        <v>65.04446240905416</v>
      </c>
      <c r="H73" s="31">
        <f>H74</f>
        <v>0</v>
      </c>
      <c r="I73" s="31">
        <f>I74</f>
        <v>0</v>
      </c>
      <c r="J73" s="31">
        <f>J74</f>
        <v>0</v>
      </c>
      <c r="K73" s="31">
        <f>K74</f>
        <v>0</v>
      </c>
      <c r="L73" s="31">
        <f>L74</f>
        <v>0</v>
      </c>
      <c r="M73" s="31">
        <f aca="true" t="shared" si="34" ref="M73:AC73">M74</f>
        <v>0</v>
      </c>
      <c r="N73" s="31">
        <f t="shared" si="34"/>
        <v>0</v>
      </c>
      <c r="O73" s="31">
        <f t="shared" si="34"/>
        <v>0</v>
      </c>
      <c r="P73" s="31">
        <f t="shared" si="34"/>
        <v>48</v>
      </c>
      <c r="Q73" s="31">
        <f t="shared" si="34"/>
        <v>0</v>
      </c>
      <c r="R73" s="67">
        <f t="shared" si="34"/>
        <v>75.7</v>
      </c>
      <c r="S73" s="31">
        <f t="shared" si="34"/>
        <v>0</v>
      </c>
      <c r="T73" s="31">
        <f t="shared" si="34"/>
        <v>0</v>
      </c>
      <c r="U73" s="31">
        <f t="shared" si="34"/>
        <v>80.46</v>
      </c>
      <c r="V73" s="31">
        <f t="shared" si="34"/>
        <v>0</v>
      </c>
      <c r="W73" s="31">
        <f t="shared" si="34"/>
        <v>0</v>
      </c>
      <c r="X73" s="31">
        <f t="shared" si="34"/>
        <v>0</v>
      </c>
      <c r="Y73" s="59">
        <f t="shared" si="34"/>
        <v>0</v>
      </c>
      <c r="Z73" s="31">
        <f t="shared" si="34"/>
        <v>0</v>
      </c>
      <c r="AA73" s="31">
        <f t="shared" si="34"/>
        <v>0</v>
      </c>
      <c r="AB73" s="31">
        <f t="shared" si="34"/>
        <v>135</v>
      </c>
      <c r="AC73" s="31">
        <f t="shared" si="34"/>
        <v>0</v>
      </c>
      <c r="AD73" s="31">
        <f>AD74</f>
        <v>0</v>
      </c>
      <c r="AE73" s="31">
        <f>AE74</f>
        <v>0</v>
      </c>
      <c r="AF73" s="65" t="s">
        <v>56</v>
      </c>
    </row>
    <row r="74" spans="1:32" ht="18.75">
      <c r="A74" s="6" t="s">
        <v>4</v>
      </c>
      <c r="B74" s="7">
        <f>B76+B75+B77+B78</f>
        <v>258.7</v>
      </c>
      <c r="C74" s="7">
        <f>C76+C75+C77+C78</f>
        <v>123.7</v>
      </c>
      <c r="D74" s="7">
        <f>D76+D75+D77+D78</f>
        <v>80.46</v>
      </c>
      <c r="E74" s="7">
        <f>E76+E75+E77+E78</f>
        <v>80.46</v>
      </c>
      <c r="F74" s="8">
        <f>E74/B74*100</f>
        <v>31.101662156938538</v>
      </c>
      <c r="G74" s="8">
        <f>E74/C74*100</f>
        <v>65.04446240905416</v>
      </c>
      <c r="H74" s="7">
        <f>H76+H75+H77+H78</f>
        <v>0</v>
      </c>
      <c r="I74" s="7">
        <f>I76+I75+I77+I78</f>
        <v>0</v>
      </c>
      <c r="J74" s="7">
        <f aca="true" t="shared" si="35" ref="J74:AE74">J76+J75+J77+J78</f>
        <v>0</v>
      </c>
      <c r="K74" s="7">
        <f t="shared" si="35"/>
        <v>0</v>
      </c>
      <c r="L74" s="7">
        <f t="shared" si="35"/>
        <v>0</v>
      </c>
      <c r="M74" s="7">
        <f t="shared" si="35"/>
        <v>0</v>
      </c>
      <c r="N74" s="7">
        <f t="shared" si="35"/>
        <v>0</v>
      </c>
      <c r="O74" s="7">
        <f t="shared" si="35"/>
        <v>0</v>
      </c>
      <c r="P74" s="7">
        <f t="shared" si="35"/>
        <v>48</v>
      </c>
      <c r="Q74" s="7">
        <f t="shared" si="35"/>
        <v>0</v>
      </c>
      <c r="R74" s="68">
        <f t="shared" si="35"/>
        <v>75.7</v>
      </c>
      <c r="S74" s="7">
        <f t="shared" si="35"/>
        <v>0</v>
      </c>
      <c r="T74" s="7">
        <f t="shared" si="35"/>
        <v>0</v>
      </c>
      <c r="U74" s="7">
        <f t="shared" si="35"/>
        <v>80.46</v>
      </c>
      <c r="V74" s="7">
        <f t="shared" si="35"/>
        <v>0</v>
      </c>
      <c r="W74" s="7">
        <f t="shared" si="35"/>
        <v>0</v>
      </c>
      <c r="X74" s="7">
        <f t="shared" si="35"/>
        <v>0</v>
      </c>
      <c r="Y74" s="58">
        <f t="shared" si="35"/>
        <v>0</v>
      </c>
      <c r="Z74" s="7">
        <f t="shared" si="35"/>
        <v>0</v>
      </c>
      <c r="AA74" s="7">
        <f t="shared" si="35"/>
        <v>0</v>
      </c>
      <c r="AB74" s="7">
        <f t="shared" si="35"/>
        <v>135</v>
      </c>
      <c r="AC74" s="7">
        <f t="shared" si="35"/>
        <v>0</v>
      </c>
      <c r="AD74" s="7">
        <f t="shared" si="35"/>
        <v>0</v>
      </c>
      <c r="AE74" s="8">
        <f t="shared" si="35"/>
        <v>0</v>
      </c>
      <c r="AF74" s="1"/>
    </row>
    <row r="75" spans="1:32" ht="18.75">
      <c r="A75" s="2" t="s">
        <v>5</v>
      </c>
      <c r="B75" s="7">
        <f>H75+J75+L75+N75+P75+R75+T75+V75+X75+Z75+AB75+AD75</f>
        <v>0</v>
      </c>
      <c r="C75" s="8">
        <f>H75+J75+L75+N75+P75+R75+T75</f>
        <v>0</v>
      </c>
      <c r="D75" s="8">
        <f>I75+K75</f>
        <v>0</v>
      </c>
      <c r="E75" s="8">
        <f>I75+K75+M75+O75+Q75+S75+U75+W75+Y75+AA75+AC75+AE75+AG75</f>
        <v>0</v>
      </c>
      <c r="F75" s="8"/>
      <c r="G75" s="47"/>
      <c r="H75" s="3"/>
      <c r="I75" s="3"/>
      <c r="J75" s="3"/>
      <c r="K75" s="3"/>
      <c r="L75" s="3"/>
      <c r="M75" s="3"/>
      <c r="N75" s="3"/>
      <c r="O75" s="3"/>
      <c r="P75" s="3"/>
      <c r="Q75" s="3"/>
      <c r="R75" s="69"/>
      <c r="S75" s="3"/>
      <c r="T75" s="3"/>
      <c r="U75" s="3"/>
      <c r="V75" s="3"/>
      <c r="W75" s="3"/>
      <c r="X75" s="3"/>
      <c r="Y75" s="60"/>
      <c r="Z75" s="3"/>
      <c r="AA75" s="3"/>
      <c r="AB75" s="3"/>
      <c r="AC75" s="3"/>
      <c r="AD75" s="3"/>
      <c r="AE75" s="4"/>
      <c r="AF75" s="1"/>
    </row>
    <row r="76" spans="1:32" ht="18.75">
      <c r="A76" s="2" t="s">
        <v>6</v>
      </c>
      <c r="B76" s="7">
        <f>H76+J76+L76+N76+P76+R76+T76+V76+X76+Z76+AB76+AD76</f>
        <v>258.7</v>
      </c>
      <c r="C76" s="8">
        <f>H76+J76+L76+N76+P76+R76+T76+V76+X76</f>
        <v>123.7</v>
      </c>
      <c r="D76" s="8">
        <f>I76+K76+M76+O76+Q76+S76+U76</f>
        <v>80.46</v>
      </c>
      <c r="E76" s="8">
        <f>I76+K76+M76+O76+Q76+S76+U76+W76+Y76+AA76+AC76+AE76+AG76</f>
        <v>80.46</v>
      </c>
      <c r="F76" s="8">
        <f>E76/B76*100</f>
        <v>31.101662156938538</v>
      </c>
      <c r="G76" s="8">
        <f>E76/C76*100</f>
        <v>65.04446240905416</v>
      </c>
      <c r="H76" s="8"/>
      <c r="I76" s="8"/>
      <c r="J76" s="8"/>
      <c r="K76" s="8"/>
      <c r="L76" s="8"/>
      <c r="M76" s="8"/>
      <c r="N76" s="8"/>
      <c r="O76" s="8"/>
      <c r="P76" s="8">
        <v>48</v>
      </c>
      <c r="Q76" s="8">
        <v>0</v>
      </c>
      <c r="R76" s="70">
        <v>75.7</v>
      </c>
      <c r="S76" s="8">
        <v>0</v>
      </c>
      <c r="T76" s="8"/>
      <c r="U76" s="8">
        <v>80.46</v>
      </c>
      <c r="V76" s="8"/>
      <c r="W76" s="8"/>
      <c r="X76" s="8"/>
      <c r="Y76" s="57">
        <v>0</v>
      </c>
      <c r="Z76" s="8"/>
      <c r="AA76" s="8"/>
      <c r="AB76" s="8">
        <v>135</v>
      </c>
      <c r="AC76" s="8"/>
      <c r="AD76" s="8"/>
      <c r="AE76" s="8"/>
      <c r="AF76" s="1"/>
    </row>
    <row r="77" spans="1:32" ht="18.75">
      <c r="A77" s="2" t="s">
        <v>7</v>
      </c>
      <c r="B77" s="7">
        <f>H77+J77+L77+N77+P77+R77+T77+V77+X77+Z77+AB77+AD77</f>
        <v>0</v>
      </c>
      <c r="C77" s="8">
        <f>H77+J77+L77+N77+P77+R77+T77</f>
        <v>0</v>
      </c>
      <c r="D77" s="8">
        <f>I77+K77</f>
        <v>0</v>
      </c>
      <c r="E77" s="8">
        <f>I77+K77+M77+O77+Q77+S77+U77+W77+Y77+AA77+AC77+AE77+AG77</f>
        <v>0</v>
      </c>
      <c r="F77" s="8"/>
      <c r="G77" s="47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4"/>
      <c r="AF77" s="1"/>
    </row>
    <row r="78" spans="1:32" ht="18.75">
      <c r="A78" s="2" t="s">
        <v>8</v>
      </c>
      <c r="B78" s="7">
        <f>H78+J78+L78+N78+P78+R78+T78+V78+X78+Z78+AB78+AD78</f>
        <v>0</v>
      </c>
      <c r="C78" s="8">
        <f>H78+J78+L78+N78+P78+R78+T78</f>
        <v>0</v>
      </c>
      <c r="D78" s="8">
        <f>I78+K78</f>
        <v>0</v>
      </c>
      <c r="E78" s="8">
        <f>I78+K78+M78+O78+Q78+S78+U78+W78+Y78+AA78+AC78+AE78+AG78</f>
        <v>0</v>
      </c>
      <c r="F78" s="8"/>
      <c r="G78" s="47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4"/>
      <c r="AF78" s="1"/>
    </row>
    <row r="79" spans="1:32" ht="48.75" customHeight="1">
      <c r="A79" s="23" t="s">
        <v>15</v>
      </c>
      <c r="B79" s="20">
        <f>B80</f>
        <v>100</v>
      </c>
      <c r="C79" s="20">
        <f aca="true" t="shared" si="36" ref="C79:AD80">C80</f>
        <v>0</v>
      </c>
      <c r="D79" s="20">
        <f t="shared" si="36"/>
        <v>0</v>
      </c>
      <c r="E79" s="20">
        <f t="shared" si="36"/>
        <v>0</v>
      </c>
      <c r="F79" s="20">
        <f t="shared" si="36"/>
        <v>0</v>
      </c>
      <c r="G79" s="21"/>
      <c r="H79" s="20">
        <f t="shared" si="36"/>
        <v>0</v>
      </c>
      <c r="I79" s="20">
        <f t="shared" si="36"/>
        <v>0</v>
      </c>
      <c r="J79" s="20">
        <f t="shared" si="36"/>
        <v>0</v>
      </c>
      <c r="K79" s="20">
        <f t="shared" si="36"/>
        <v>0</v>
      </c>
      <c r="L79" s="20">
        <f t="shared" si="36"/>
        <v>0</v>
      </c>
      <c r="M79" s="20">
        <f t="shared" si="36"/>
        <v>0</v>
      </c>
      <c r="N79" s="20">
        <f t="shared" si="36"/>
        <v>0</v>
      </c>
      <c r="O79" s="20">
        <f t="shared" si="36"/>
        <v>0</v>
      </c>
      <c r="P79" s="20">
        <f t="shared" si="36"/>
        <v>0</v>
      </c>
      <c r="Q79" s="20">
        <f t="shared" si="36"/>
        <v>0</v>
      </c>
      <c r="R79" s="20">
        <f t="shared" si="36"/>
        <v>0</v>
      </c>
      <c r="S79" s="20">
        <f t="shared" si="36"/>
        <v>0</v>
      </c>
      <c r="T79" s="20">
        <f t="shared" si="36"/>
        <v>0</v>
      </c>
      <c r="U79" s="20">
        <f t="shared" si="36"/>
        <v>0</v>
      </c>
      <c r="V79" s="20">
        <f t="shared" si="36"/>
        <v>0</v>
      </c>
      <c r="W79" s="20">
        <f t="shared" si="36"/>
        <v>0</v>
      </c>
      <c r="X79" s="20">
        <f t="shared" si="36"/>
        <v>0</v>
      </c>
      <c r="Y79" s="20">
        <f t="shared" si="36"/>
        <v>0</v>
      </c>
      <c r="Z79" s="20">
        <f t="shared" si="36"/>
        <v>0</v>
      </c>
      <c r="AA79" s="20">
        <f t="shared" si="36"/>
        <v>0</v>
      </c>
      <c r="AB79" s="20">
        <f t="shared" si="36"/>
        <v>0</v>
      </c>
      <c r="AC79" s="20">
        <f t="shared" si="36"/>
        <v>0</v>
      </c>
      <c r="AD79" s="20">
        <f t="shared" si="36"/>
        <v>100</v>
      </c>
      <c r="AE79" s="21">
        <f>AE80</f>
        <v>0</v>
      </c>
      <c r="AF79" s="25"/>
    </row>
    <row r="80" spans="1:32" ht="37.5">
      <c r="A80" s="5" t="s">
        <v>16</v>
      </c>
      <c r="B80" s="31">
        <f>B81</f>
        <v>100</v>
      </c>
      <c r="C80" s="31">
        <f>C81</f>
        <v>0</v>
      </c>
      <c r="D80" s="31">
        <f>D81</f>
        <v>0</v>
      </c>
      <c r="E80" s="31">
        <f>E81</f>
        <v>0</v>
      </c>
      <c r="F80" s="34">
        <f>E80/B80*100</f>
        <v>0</v>
      </c>
      <c r="G80" s="46"/>
      <c r="H80" s="31">
        <f>H81</f>
        <v>0</v>
      </c>
      <c r="I80" s="31">
        <f t="shared" si="36"/>
        <v>0</v>
      </c>
      <c r="J80" s="31">
        <f t="shared" si="36"/>
        <v>0</v>
      </c>
      <c r="K80" s="31">
        <f t="shared" si="36"/>
        <v>0</v>
      </c>
      <c r="L80" s="31">
        <f t="shared" si="36"/>
        <v>0</v>
      </c>
      <c r="M80" s="31">
        <f t="shared" si="36"/>
        <v>0</v>
      </c>
      <c r="N80" s="31">
        <f t="shared" si="36"/>
        <v>0</v>
      </c>
      <c r="O80" s="31">
        <f t="shared" si="36"/>
        <v>0</v>
      </c>
      <c r="P80" s="31">
        <f t="shared" si="36"/>
        <v>0</v>
      </c>
      <c r="Q80" s="31">
        <f t="shared" si="36"/>
        <v>0</v>
      </c>
      <c r="R80" s="31">
        <f t="shared" si="36"/>
        <v>0</v>
      </c>
      <c r="S80" s="31">
        <f t="shared" si="36"/>
        <v>0</v>
      </c>
      <c r="T80" s="31">
        <f t="shared" si="36"/>
        <v>0</v>
      </c>
      <c r="U80" s="31">
        <f t="shared" si="36"/>
        <v>0</v>
      </c>
      <c r="V80" s="31">
        <f t="shared" si="36"/>
        <v>0</v>
      </c>
      <c r="W80" s="31">
        <f t="shared" si="36"/>
        <v>0</v>
      </c>
      <c r="X80" s="31">
        <f t="shared" si="36"/>
        <v>0</v>
      </c>
      <c r="Y80" s="59">
        <f t="shared" si="36"/>
        <v>0</v>
      </c>
      <c r="Z80" s="31">
        <f t="shared" si="36"/>
        <v>0</v>
      </c>
      <c r="AA80" s="31">
        <f t="shared" si="36"/>
        <v>0</v>
      </c>
      <c r="AB80" s="31">
        <f t="shared" si="36"/>
        <v>0</v>
      </c>
      <c r="AC80" s="31">
        <f t="shared" si="36"/>
        <v>0</v>
      </c>
      <c r="AD80" s="31">
        <f t="shared" si="36"/>
        <v>100</v>
      </c>
      <c r="AE80" s="31">
        <f>AE81</f>
        <v>0</v>
      </c>
      <c r="AF80" s="11"/>
    </row>
    <row r="81" spans="1:32" ht="18.75">
      <c r="A81" s="6" t="s">
        <v>4</v>
      </c>
      <c r="B81" s="7">
        <f>B83+B82+B84+B85</f>
        <v>100</v>
      </c>
      <c r="C81" s="7">
        <f>C83+C82+C84+C85</f>
        <v>0</v>
      </c>
      <c r="D81" s="7">
        <f>D83+D82+D84+D85</f>
        <v>0</v>
      </c>
      <c r="E81" s="7">
        <f>E83+E82+E84+E85</f>
        <v>0</v>
      </c>
      <c r="F81" s="8"/>
      <c r="G81" s="47"/>
      <c r="H81" s="7">
        <f>H83+H82+H84+H85</f>
        <v>0</v>
      </c>
      <c r="I81" s="7">
        <f>I83+I82+I84+I85</f>
        <v>0</v>
      </c>
      <c r="J81" s="7">
        <f aca="true" t="shared" si="37" ref="J81:AE81">J83+J82+J84+J85</f>
        <v>0</v>
      </c>
      <c r="K81" s="7">
        <f t="shared" si="37"/>
        <v>0</v>
      </c>
      <c r="L81" s="7">
        <f t="shared" si="37"/>
        <v>0</v>
      </c>
      <c r="M81" s="7">
        <f t="shared" si="37"/>
        <v>0</v>
      </c>
      <c r="N81" s="7">
        <f t="shared" si="37"/>
        <v>0</v>
      </c>
      <c r="O81" s="7">
        <f t="shared" si="37"/>
        <v>0</v>
      </c>
      <c r="P81" s="7">
        <f t="shared" si="37"/>
        <v>0</v>
      </c>
      <c r="Q81" s="7">
        <f t="shared" si="37"/>
        <v>0</v>
      </c>
      <c r="R81" s="7">
        <f t="shared" si="37"/>
        <v>0</v>
      </c>
      <c r="S81" s="7">
        <f t="shared" si="37"/>
        <v>0</v>
      </c>
      <c r="T81" s="7">
        <f t="shared" si="37"/>
        <v>0</v>
      </c>
      <c r="U81" s="7">
        <f t="shared" si="37"/>
        <v>0</v>
      </c>
      <c r="V81" s="7">
        <f t="shared" si="37"/>
        <v>0</v>
      </c>
      <c r="W81" s="7">
        <f t="shared" si="37"/>
        <v>0</v>
      </c>
      <c r="X81" s="7">
        <f t="shared" si="37"/>
        <v>0</v>
      </c>
      <c r="Y81" s="58">
        <f t="shared" si="37"/>
        <v>0</v>
      </c>
      <c r="Z81" s="7">
        <f t="shared" si="37"/>
        <v>0</v>
      </c>
      <c r="AA81" s="7">
        <f t="shared" si="37"/>
        <v>0</v>
      </c>
      <c r="AB81" s="7">
        <f t="shared" si="37"/>
        <v>0</v>
      </c>
      <c r="AC81" s="7">
        <f t="shared" si="37"/>
        <v>0</v>
      </c>
      <c r="AD81" s="7">
        <f t="shared" si="37"/>
        <v>100</v>
      </c>
      <c r="AE81" s="8">
        <f t="shared" si="37"/>
        <v>0</v>
      </c>
      <c r="AF81" s="1"/>
    </row>
    <row r="82" spans="1:32" ht="18.75">
      <c r="A82" s="2" t="s">
        <v>5</v>
      </c>
      <c r="B82" s="7">
        <f>H82+J82+L82+N82+P82+R82+T82+V82+X82+Z82+AB82+AD82</f>
        <v>0</v>
      </c>
      <c r="C82" s="8">
        <f>H82+J82+L82+N82+P82+R82+T82</f>
        <v>0</v>
      </c>
      <c r="D82" s="8">
        <f>I82+K82</f>
        <v>0</v>
      </c>
      <c r="E82" s="8">
        <f>I82+K82+M82+O82+Q82+S82+U82+W82+Y82+AA82+AC82+AE82+AG82</f>
        <v>0</v>
      </c>
      <c r="F82" s="8"/>
      <c r="G82" s="47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60"/>
      <c r="Z82" s="3"/>
      <c r="AA82" s="3"/>
      <c r="AB82" s="3"/>
      <c r="AC82" s="3"/>
      <c r="AD82" s="3"/>
      <c r="AE82" s="4"/>
      <c r="AF82" s="1"/>
    </row>
    <row r="83" spans="1:32" ht="18.75">
      <c r="A83" s="2" t="s">
        <v>6</v>
      </c>
      <c r="B83" s="7">
        <f>H83+J83+L83+N83+P83+R83+T83+V83+X83+Z83+AB83+AD83</f>
        <v>100</v>
      </c>
      <c r="C83" s="8">
        <f>H83+J83+L83+N83+P83+R83+T83</f>
        <v>0</v>
      </c>
      <c r="D83" s="8">
        <f>I83+K83+M83+O83+Q83+S83+U83</f>
        <v>0</v>
      </c>
      <c r="E83" s="8">
        <f>I83+K83+M83+O83+Q83+S83+U83+W83+Y83+AA83+AC83+AE83+AG83</f>
        <v>0</v>
      </c>
      <c r="F83" s="8"/>
      <c r="G83" s="47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57">
        <v>0</v>
      </c>
      <c r="Z83" s="8"/>
      <c r="AA83" s="8"/>
      <c r="AB83" s="8"/>
      <c r="AC83" s="8"/>
      <c r="AD83" s="8">
        <v>100</v>
      </c>
      <c r="AE83" s="8"/>
      <c r="AF83" s="1"/>
    </row>
    <row r="84" spans="1:32" ht="18.75">
      <c r="A84" s="2" t="s">
        <v>7</v>
      </c>
      <c r="B84" s="7">
        <f>H84+J84+L84+N84+P84+R84+T84+V84+X84+Z84+AB84+AD84</f>
        <v>0</v>
      </c>
      <c r="C84" s="8">
        <f>H84+J84+L84+N84+P84+R84+T84</f>
        <v>0</v>
      </c>
      <c r="D84" s="8">
        <f>I84+K84</f>
        <v>0</v>
      </c>
      <c r="E84" s="8">
        <f>I84+K84+M84+O84+Q84+S84+U84+W84+Y84+AA84+AC84+AE84+AG84</f>
        <v>0</v>
      </c>
      <c r="F84" s="8"/>
      <c r="G84" s="47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4"/>
      <c r="AF84" s="1"/>
    </row>
    <row r="85" spans="1:32" ht="18.75">
      <c r="A85" s="2" t="s">
        <v>8</v>
      </c>
      <c r="B85" s="7">
        <f>H85+J85+L85+N85+P85+R85+T85+V85+X85+Z85+AB85+AD85</f>
        <v>0</v>
      </c>
      <c r="C85" s="8">
        <f>H85+J85+L85+N85+P85+R85+T85</f>
        <v>0</v>
      </c>
      <c r="D85" s="8">
        <f>I85+K85</f>
        <v>0</v>
      </c>
      <c r="E85" s="8">
        <f>I85+K85+M85+O85+Q85+S85+U85+W85+Y85+AA85+AC85+AE85+AG85</f>
        <v>0</v>
      </c>
      <c r="F85" s="8"/>
      <c r="G85" s="47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4"/>
      <c r="AF85" s="1"/>
    </row>
    <row r="86" spans="1:32" ht="112.5">
      <c r="A86" s="27" t="s">
        <v>17</v>
      </c>
      <c r="B86" s="28">
        <f>B87</f>
        <v>5934.100000000001</v>
      </c>
      <c r="C86" s="29">
        <f aca="true" t="shared" si="38" ref="C86:AE88">C87</f>
        <v>4973.895000000001</v>
      </c>
      <c r="D86" s="29">
        <f t="shared" si="38"/>
        <v>4772.838830000001</v>
      </c>
      <c r="E86" s="29">
        <f t="shared" si="38"/>
        <v>4772.838830000001</v>
      </c>
      <c r="F86" s="29">
        <f>E86/B86*100</f>
        <v>80.43071114406565</v>
      </c>
      <c r="G86" s="29">
        <f aca="true" t="shared" si="39" ref="G86:G91">E86/C86*100</f>
        <v>95.95777212828175</v>
      </c>
      <c r="H86" s="29">
        <f>H87</f>
        <v>1205.899</v>
      </c>
      <c r="I86" s="29">
        <f>I87</f>
        <v>1134.556</v>
      </c>
      <c r="J86" s="29">
        <f t="shared" si="38"/>
        <v>522.744</v>
      </c>
      <c r="K86" s="29">
        <f>K87</f>
        <v>587.238</v>
      </c>
      <c r="L86" s="29">
        <f t="shared" si="38"/>
        <v>231.68</v>
      </c>
      <c r="M86" s="29">
        <f t="shared" si="38"/>
        <v>181.921</v>
      </c>
      <c r="N86" s="29">
        <f t="shared" si="38"/>
        <v>867.963</v>
      </c>
      <c r="O86" s="29">
        <f t="shared" si="38"/>
        <v>900.837</v>
      </c>
      <c r="P86" s="29">
        <f t="shared" si="38"/>
        <v>361.079</v>
      </c>
      <c r="Q86" s="29">
        <f t="shared" si="38"/>
        <v>384.784</v>
      </c>
      <c r="R86" s="29">
        <f t="shared" si="38"/>
        <v>376.032</v>
      </c>
      <c r="S86" s="29">
        <f>S87</f>
        <v>192.53283</v>
      </c>
      <c r="T86" s="29">
        <f t="shared" si="38"/>
        <v>702.432</v>
      </c>
      <c r="U86" s="29">
        <f t="shared" si="38"/>
        <v>673.898</v>
      </c>
      <c r="V86" s="29">
        <f t="shared" si="38"/>
        <v>562.265</v>
      </c>
      <c r="W86" s="29">
        <f t="shared" si="38"/>
        <v>452.948</v>
      </c>
      <c r="X86" s="29">
        <f t="shared" si="38"/>
        <v>143.801</v>
      </c>
      <c r="Y86" s="29">
        <f t="shared" si="38"/>
        <v>264.124</v>
      </c>
      <c r="Z86" s="29">
        <f t="shared" si="38"/>
        <v>323.603</v>
      </c>
      <c r="AA86" s="29">
        <f t="shared" si="38"/>
        <v>0</v>
      </c>
      <c r="AB86" s="29">
        <f t="shared" si="38"/>
        <v>171.797</v>
      </c>
      <c r="AC86" s="29">
        <f t="shared" si="38"/>
        <v>0</v>
      </c>
      <c r="AD86" s="29">
        <f t="shared" si="38"/>
        <v>464.805</v>
      </c>
      <c r="AE86" s="29">
        <f t="shared" si="38"/>
        <v>0</v>
      </c>
      <c r="AF86" s="30"/>
    </row>
    <row r="87" spans="1:32" ht="116.25" customHeight="1">
      <c r="A87" s="26" t="s">
        <v>18</v>
      </c>
      <c r="B87" s="20">
        <f>B88</f>
        <v>5934.100000000001</v>
      </c>
      <c r="C87" s="20">
        <f>C88</f>
        <v>4973.895000000001</v>
      </c>
      <c r="D87" s="20">
        <f>D88</f>
        <v>4772.838830000001</v>
      </c>
      <c r="E87" s="20">
        <f t="shared" si="38"/>
        <v>4772.838830000001</v>
      </c>
      <c r="F87" s="21">
        <f>E87/B87*100</f>
        <v>80.43071114406565</v>
      </c>
      <c r="G87" s="21">
        <f t="shared" si="39"/>
        <v>95.95777212828175</v>
      </c>
      <c r="H87" s="20">
        <f t="shared" si="38"/>
        <v>1205.899</v>
      </c>
      <c r="I87" s="20">
        <f>I88</f>
        <v>1134.556</v>
      </c>
      <c r="J87" s="20">
        <f t="shared" si="38"/>
        <v>522.744</v>
      </c>
      <c r="K87" s="20">
        <f t="shared" si="38"/>
        <v>587.238</v>
      </c>
      <c r="L87" s="20">
        <f t="shared" si="38"/>
        <v>231.68</v>
      </c>
      <c r="M87" s="20">
        <f t="shared" si="38"/>
        <v>181.921</v>
      </c>
      <c r="N87" s="20">
        <f t="shared" si="38"/>
        <v>867.963</v>
      </c>
      <c r="O87" s="20">
        <f t="shared" si="38"/>
        <v>900.837</v>
      </c>
      <c r="P87" s="20">
        <f t="shared" si="38"/>
        <v>361.079</v>
      </c>
      <c r="Q87" s="20">
        <f t="shared" si="38"/>
        <v>384.784</v>
      </c>
      <c r="R87" s="20">
        <f t="shared" si="38"/>
        <v>376.032</v>
      </c>
      <c r="S87" s="20">
        <f t="shared" si="38"/>
        <v>192.53283</v>
      </c>
      <c r="T87" s="20">
        <f t="shared" si="38"/>
        <v>702.432</v>
      </c>
      <c r="U87" s="20">
        <f t="shared" si="38"/>
        <v>673.898</v>
      </c>
      <c r="V87" s="20">
        <f t="shared" si="38"/>
        <v>562.265</v>
      </c>
      <c r="W87" s="20">
        <f t="shared" si="38"/>
        <v>452.948</v>
      </c>
      <c r="X87" s="20">
        <f t="shared" si="38"/>
        <v>143.801</v>
      </c>
      <c r="Y87" s="20">
        <f t="shared" si="38"/>
        <v>264.124</v>
      </c>
      <c r="Z87" s="20">
        <f t="shared" si="38"/>
        <v>323.603</v>
      </c>
      <c r="AA87" s="20">
        <f t="shared" si="38"/>
        <v>0</v>
      </c>
      <c r="AB87" s="20">
        <f t="shared" si="38"/>
        <v>171.797</v>
      </c>
      <c r="AC87" s="20">
        <f t="shared" si="38"/>
        <v>0</v>
      </c>
      <c r="AD87" s="20">
        <f t="shared" si="38"/>
        <v>464.805</v>
      </c>
      <c r="AE87" s="20">
        <f t="shared" si="38"/>
        <v>0</v>
      </c>
      <c r="AF87" s="25"/>
    </row>
    <row r="88" spans="1:32" ht="97.5" customHeight="1">
      <c r="A88" s="5" t="s">
        <v>19</v>
      </c>
      <c r="B88" s="31">
        <f>B89</f>
        <v>5934.100000000001</v>
      </c>
      <c r="C88" s="31">
        <f>C89</f>
        <v>4973.895000000001</v>
      </c>
      <c r="D88" s="31">
        <f>D89</f>
        <v>4772.838830000001</v>
      </c>
      <c r="E88" s="31">
        <f>E89</f>
        <v>4772.838830000001</v>
      </c>
      <c r="F88" s="34">
        <f>E88/B88*100</f>
        <v>80.43071114406565</v>
      </c>
      <c r="G88" s="46">
        <f t="shared" si="39"/>
        <v>95.95777212828175</v>
      </c>
      <c r="H88" s="31">
        <f>H89</f>
        <v>1205.899</v>
      </c>
      <c r="I88" s="31">
        <f t="shared" si="38"/>
        <v>1134.556</v>
      </c>
      <c r="J88" s="31">
        <f>J89</f>
        <v>522.744</v>
      </c>
      <c r="K88" s="31">
        <f>K89</f>
        <v>587.238</v>
      </c>
      <c r="L88" s="31">
        <f t="shared" si="38"/>
        <v>231.68</v>
      </c>
      <c r="M88" s="31">
        <f t="shared" si="38"/>
        <v>181.921</v>
      </c>
      <c r="N88" s="31">
        <f t="shared" si="38"/>
        <v>867.963</v>
      </c>
      <c r="O88" s="31">
        <f t="shared" si="38"/>
        <v>900.837</v>
      </c>
      <c r="P88" s="31">
        <f t="shared" si="38"/>
        <v>361.079</v>
      </c>
      <c r="Q88" s="31">
        <f t="shared" si="38"/>
        <v>384.784</v>
      </c>
      <c r="R88" s="31">
        <f t="shared" si="38"/>
        <v>376.032</v>
      </c>
      <c r="S88" s="31">
        <f t="shared" si="38"/>
        <v>192.53283</v>
      </c>
      <c r="T88" s="31">
        <f t="shared" si="38"/>
        <v>702.432</v>
      </c>
      <c r="U88" s="31">
        <f t="shared" si="38"/>
        <v>673.898</v>
      </c>
      <c r="V88" s="31">
        <f t="shared" si="38"/>
        <v>562.265</v>
      </c>
      <c r="W88" s="31">
        <f t="shared" si="38"/>
        <v>452.948</v>
      </c>
      <c r="X88" s="31">
        <f t="shared" si="38"/>
        <v>143.801</v>
      </c>
      <c r="Y88" s="59">
        <f t="shared" si="38"/>
        <v>264.124</v>
      </c>
      <c r="Z88" s="31">
        <f t="shared" si="38"/>
        <v>323.603</v>
      </c>
      <c r="AA88" s="31">
        <f t="shared" si="38"/>
        <v>0</v>
      </c>
      <c r="AB88" s="31">
        <f t="shared" si="38"/>
        <v>171.797</v>
      </c>
      <c r="AC88" s="31">
        <f t="shared" si="38"/>
        <v>0</v>
      </c>
      <c r="AD88" s="31">
        <f t="shared" si="38"/>
        <v>464.805</v>
      </c>
      <c r="AE88" s="31">
        <f t="shared" si="38"/>
        <v>0</v>
      </c>
      <c r="AF88" s="12"/>
    </row>
    <row r="89" spans="1:32" ht="18.75">
      <c r="A89" s="6" t="s">
        <v>4</v>
      </c>
      <c r="B89" s="7">
        <f>B91+B90+B92+B93</f>
        <v>5934.100000000001</v>
      </c>
      <c r="C89" s="7">
        <f>C91+C90+C92+C93</f>
        <v>4973.895000000001</v>
      </c>
      <c r="D89" s="7">
        <f>D91+D90+D92+D93</f>
        <v>4772.838830000001</v>
      </c>
      <c r="E89" s="7">
        <f>E91+E90+E92+E93</f>
        <v>4772.838830000001</v>
      </c>
      <c r="F89" s="8">
        <f>E89/B89*100</f>
        <v>80.43071114406565</v>
      </c>
      <c r="G89" s="47">
        <f t="shared" si="39"/>
        <v>95.95777212828175</v>
      </c>
      <c r="H89" s="7">
        <f>H91+H90+H92+H93</f>
        <v>1205.899</v>
      </c>
      <c r="I89" s="7">
        <f>I91+I90+I92+I93</f>
        <v>1134.556</v>
      </c>
      <c r="J89" s="7">
        <f aca="true" t="shared" si="40" ref="J89:AE89">J91+J90+J92+J93</f>
        <v>522.744</v>
      </c>
      <c r="K89" s="7">
        <f t="shared" si="40"/>
        <v>587.238</v>
      </c>
      <c r="L89" s="7">
        <f t="shared" si="40"/>
        <v>231.68</v>
      </c>
      <c r="M89" s="7">
        <f t="shared" si="40"/>
        <v>181.921</v>
      </c>
      <c r="N89" s="7">
        <f t="shared" si="40"/>
        <v>867.963</v>
      </c>
      <c r="O89" s="7">
        <f t="shared" si="40"/>
        <v>900.837</v>
      </c>
      <c r="P89" s="7">
        <f t="shared" si="40"/>
        <v>361.079</v>
      </c>
      <c r="Q89" s="7">
        <f t="shared" si="40"/>
        <v>384.784</v>
      </c>
      <c r="R89" s="7">
        <f t="shared" si="40"/>
        <v>376.032</v>
      </c>
      <c r="S89" s="7">
        <f t="shared" si="40"/>
        <v>192.53283</v>
      </c>
      <c r="T89" s="7">
        <f t="shared" si="40"/>
        <v>702.432</v>
      </c>
      <c r="U89" s="7">
        <f t="shared" si="40"/>
        <v>673.898</v>
      </c>
      <c r="V89" s="7">
        <f t="shared" si="40"/>
        <v>562.265</v>
      </c>
      <c r="W89" s="7">
        <f t="shared" si="40"/>
        <v>452.948</v>
      </c>
      <c r="X89" s="7">
        <f t="shared" si="40"/>
        <v>143.801</v>
      </c>
      <c r="Y89" s="58">
        <f t="shared" si="40"/>
        <v>264.124</v>
      </c>
      <c r="Z89" s="7">
        <f t="shared" si="40"/>
        <v>323.603</v>
      </c>
      <c r="AA89" s="7">
        <f t="shared" si="40"/>
        <v>0</v>
      </c>
      <c r="AB89" s="7">
        <f t="shared" si="40"/>
        <v>171.797</v>
      </c>
      <c r="AC89" s="7">
        <f t="shared" si="40"/>
        <v>0</v>
      </c>
      <c r="AD89" s="7">
        <f t="shared" si="40"/>
        <v>464.805</v>
      </c>
      <c r="AE89" s="8">
        <f t="shared" si="40"/>
        <v>0</v>
      </c>
      <c r="AF89" s="1"/>
    </row>
    <row r="90" spans="1:32" ht="18.75">
      <c r="A90" s="2" t="s">
        <v>5</v>
      </c>
      <c r="B90" s="7">
        <f>H90+J90+L90+N90+P90+R90+T90+V90+X90+Z90+AB90+AD90</f>
        <v>0</v>
      </c>
      <c r="C90" s="8">
        <f>H90+J90+L90+N90+P90+R90+T90</f>
        <v>0</v>
      </c>
      <c r="D90" s="8">
        <f>I90+K90</f>
        <v>0</v>
      </c>
      <c r="E90" s="8">
        <f>I90+K90+M90+O90+Q90+S90+U90+W90+Y90+AA90+AC90+AE90+AG90</f>
        <v>0</v>
      </c>
      <c r="F90" s="8"/>
      <c r="G90" s="47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60"/>
      <c r="Z90" s="3"/>
      <c r="AA90" s="3"/>
      <c r="AB90" s="3"/>
      <c r="AC90" s="3"/>
      <c r="AD90" s="3"/>
      <c r="AE90" s="4"/>
      <c r="AF90" s="1"/>
    </row>
    <row r="91" spans="1:32" ht="18.75">
      <c r="A91" s="2" t="s">
        <v>6</v>
      </c>
      <c r="B91" s="7">
        <f>H91+J91+L91+N91+P91+R91+T91+V91+X91+Z91+AB91+AD91</f>
        <v>5934.100000000001</v>
      </c>
      <c r="C91" s="8">
        <f>H91+J91+L91+N91+P91+R91+T91+V91+X91</f>
        <v>4973.895000000001</v>
      </c>
      <c r="D91" s="8">
        <f>E91</f>
        <v>4772.838830000001</v>
      </c>
      <c r="E91" s="45">
        <f>I91+K91+M91+O91+Q91+S91+U91+W91+Y91+AA91+AC91+AE91+AG91</f>
        <v>4772.838830000001</v>
      </c>
      <c r="F91" s="8">
        <f>E91/B91*100</f>
        <v>80.43071114406565</v>
      </c>
      <c r="G91" s="47">
        <f t="shared" si="39"/>
        <v>95.95777212828175</v>
      </c>
      <c r="H91" s="45">
        <v>1205.899</v>
      </c>
      <c r="I91" s="45">
        <v>1134.556</v>
      </c>
      <c r="J91" s="45">
        <v>522.744</v>
      </c>
      <c r="K91" s="45">
        <v>587.238</v>
      </c>
      <c r="L91" s="45">
        <v>231.68</v>
      </c>
      <c r="M91" s="45">
        <v>181.921</v>
      </c>
      <c r="N91" s="45">
        <v>867.963</v>
      </c>
      <c r="O91" s="45">
        <v>900.837</v>
      </c>
      <c r="P91" s="45">
        <v>361.079</v>
      </c>
      <c r="Q91" s="45">
        <v>384.784</v>
      </c>
      <c r="R91" s="55">
        <v>376.032</v>
      </c>
      <c r="S91" s="45">
        <v>192.53283</v>
      </c>
      <c r="T91" s="45">
        <v>702.432</v>
      </c>
      <c r="U91" s="45">
        <v>673.898</v>
      </c>
      <c r="V91" s="45">
        <v>562.265</v>
      </c>
      <c r="W91" s="45">
        <v>452.948</v>
      </c>
      <c r="X91" s="45">
        <v>143.801</v>
      </c>
      <c r="Y91" s="64">
        <v>264.124</v>
      </c>
      <c r="Z91" s="45">
        <v>323.603</v>
      </c>
      <c r="AA91" s="45">
        <v>0</v>
      </c>
      <c r="AB91" s="45">
        <v>171.797</v>
      </c>
      <c r="AC91" s="45">
        <v>0</v>
      </c>
      <c r="AD91" s="45">
        <v>464.805</v>
      </c>
      <c r="AE91" s="45">
        <v>0</v>
      </c>
      <c r="AF91" s="1"/>
    </row>
    <row r="92" spans="1:32" ht="18.75">
      <c r="A92" s="2" t="s">
        <v>7</v>
      </c>
      <c r="B92" s="7">
        <f>H92+J92+L92+N92+P92+R92+T92+V92+X92+Z92+AB92+AD92</f>
        <v>0</v>
      </c>
      <c r="C92" s="8">
        <f>H92+J92+L92+N92+P92+R92+T92</f>
        <v>0</v>
      </c>
      <c r="D92" s="8">
        <f>I92+K92</f>
        <v>0</v>
      </c>
      <c r="E92" s="8">
        <f>I92+K92+M92+O92+Q92+S92+U92+W92+Y92+AA92+AC92+AE92+AG92</f>
        <v>0</v>
      </c>
      <c r="F92" s="8"/>
      <c r="G92" s="47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4"/>
      <c r="AF92" s="1"/>
    </row>
    <row r="93" spans="1:32" ht="18.75">
      <c r="A93" s="2" t="s">
        <v>8</v>
      </c>
      <c r="B93" s="7">
        <f>H93+J93+L93+N93+P93+R93+T93+V93+X93+Z93+AB93+AD93</f>
        <v>0</v>
      </c>
      <c r="C93" s="8">
        <f>H93+J93+L93+N93+P93+R93+T93</f>
        <v>0</v>
      </c>
      <c r="D93" s="8">
        <f>I93+K93</f>
        <v>0</v>
      </c>
      <c r="E93" s="8">
        <f>I93+K93+M93+O93+Q93+S93+U93+W93+Y93+AA93+AC93+AE93+AG93</f>
        <v>0</v>
      </c>
      <c r="F93" s="8"/>
      <c r="G93" s="47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4"/>
      <c r="AF93" s="1"/>
    </row>
    <row r="94" spans="1:33" ht="18.75">
      <c r="A94" s="36" t="s">
        <v>20</v>
      </c>
      <c r="B94" s="37">
        <f>B95+B96+B97+B98</f>
        <v>61376.3</v>
      </c>
      <c r="C94" s="37">
        <f>C95+C96+C97+C98</f>
        <v>36582.175</v>
      </c>
      <c r="D94" s="37">
        <f>D95+D96+D97+D98</f>
        <v>28989.918829999995</v>
      </c>
      <c r="E94" s="37">
        <f>E95+E96+E97+E98</f>
        <v>28989.918829999995</v>
      </c>
      <c r="F94" s="38">
        <f>E94/B94*100</f>
        <v>47.23308317705693</v>
      </c>
      <c r="G94" s="38">
        <f>E94/C94*100</f>
        <v>79.24602304264302</v>
      </c>
      <c r="H94" s="37">
        <f aca="true" t="shared" si="41" ref="H94:AE94">H95+H96+H97+H98</f>
        <v>2569.609</v>
      </c>
      <c r="I94" s="37">
        <f t="shared" si="41"/>
        <v>2299.5060000000003</v>
      </c>
      <c r="J94" s="37">
        <f t="shared" si="41"/>
        <v>2358.1440000000002</v>
      </c>
      <c r="K94" s="37">
        <f t="shared" si="41"/>
        <v>2023.6280000000002</v>
      </c>
      <c r="L94" s="37">
        <f t="shared" si="41"/>
        <v>3330.93</v>
      </c>
      <c r="M94" s="37">
        <f t="shared" si="41"/>
        <v>1787.401</v>
      </c>
      <c r="N94" s="37">
        <f t="shared" si="41"/>
        <v>4602.4130000000005</v>
      </c>
      <c r="O94" s="37">
        <f t="shared" si="41"/>
        <v>2934.157</v>
      </c>
      <c r="P94" s="37">
        <f t="shared" si="41"/>
        <v>3881.1990000000005</v>
      </c>
      <c r="Q94" s="37">
        <f t="shared" si="41"/>
        <v>5350.334</v>
      </c>
      <c r="R94" s="37">
        <f t="shared" si="41"/>
        <v>4023.062</v>
      </c>
      <c r="S94" s="37">
        <f t="shared" si="41"/>
        <v>3180.66283</v>
      </c>
      <c r="T94" s="37">
        <f t="shared" si="41"/>
        <v>4033.2120000000004</v>
      </c>
      <c r="U94" s="37">
        <f t="shared" si="41"/>
        <v>3712.3880000000004</v>
      </c>
      <c r="V94" s="37">
        <f t="shared" si="41"/>
        <v>5194.665</v>
      </c>
      <c r="W94" s="37">
        <f t="shared" si="41"/>
        <v>4838.8279999999995</v>
      </c>
      <c r="X94" s="37">
        <f t="shared" si="41"/>
        <v>6588.941</v>
      </c>
      <c r="Y94" s="37">
        <f t="shared" si="41"/>
        <v>2863.014</v>
      </c>
      <c r="Z94" s="37">
        <f t="shared" si="41"/>
        <v>6607.403</v>
      </c>
      <c r="AA94" s="37">
        <f t="shared" si="41"/>
        <v>0</v>
      </c>
      <c r="AB94" s="37">
        <f t="shared" si="41"/>
        <v>5928.347</v>
      </c>
      <c r="AC94" s="37">
        <f t="shared" si="41"/>
        <v>0</v>
      </c>
      <c r="AD94" s="37">
        <f t="shared" si="41"/>
        <v>12258.375</v>
      </c>
      <c r="AE94" s="37">
        <f t="shared" si="41"/>
        <v>0</v>
      </c>
      <c r="AF94" s="39"/>
      <c r="AG94" s="49"/>
    </row>
    <row r="95" spans="1:32" ht="18.75">
      <c r="A95" s="40" t="s">
        <v>5</v>
      </c>
      <c r="B95" s="41">
        <f>B9+B15+B21+B27+B33+B46+B53+B60+B68+B75+B82+B90</f>
        <v>99.4</v>
      </c>
      <c r="C95" s="41">
        <f>C9+C15+C21+C27+C33+C46+C53+C60+C68+C75+C82+C90</f>
        <v>0</v>
      </c>
      <c r="D95" s="41">
        <f>D9+D15+D21+D27+D33+D46+D53+D60+D68+D75+D82+D90</f>
        <v>0</v>
      </c>
      <c r="E95" s="41">
        <f>E9+E15+E21+E27+E33+E46+E53+E60+E68+E75+E82+E90</f>
        <v>0</v>
      </c>
      <c r="F95" s="42">
        <f>E95/B95*100</f>
        <v>0</v>
      </c>
      <c r="G95" s="38"/>
      <c r="H95" s="41">
        <f>H9+H15+H21+H27+H33+H46+H53+H60+H68+H75+H82+H90</f>
        <v>0</v>
      </c>
      <c r="I95" s="41">
        <f aca="true" t="shared" si="42" ref="I95:AE95">I9+I15+I21+I27+I33+I46+I53+I60+I68+I75+I82+I90</f>
        <v>0</v>
      </c>
      <c r="J95" s="41">
        <f t="shared" si="42"/>
        <v>0</v>
      </c>
      <c r="K95" s="41">
        <f t="shared" si="42"/>
        <v>0</v>
      </c>
      <c r="L95" s="41">
        <f t="shared" si="42"/>
        <v>0</v>
      </c>
      <c r="M95" s="41">
        <f t="shared" si="42"/>
        <v>0</v>
      </c>
      <c r="N95" s="41">
        <f t="shared" si="42"/>
        <v>0</v>
      </c>
      <c r="O95" s="41">
        <f t="shared" si="42"/>
        <v>0</v>
      </c>
      <c r="P95" s="41">
        <f t="shared" si="42"/>
        <v>0</v>
      </c>
      <c r="Q95" s="41">
        <f t="shared" si="42"/>
        <v>0</v>
      </c>
      <c r="R95" s="41">
        <f t="shared" si="42"/>
        <v>0</v>
      </c>
      <c r="S95" s="41">
        <f t="shared" si="42"/>
        <v>0</v>
      </c>
      <c r="T95" s="41">
        <f t="shared" si="42"/>
        <v>0</v>
      </c>
      <c r="U95" s="41">
        <f t="shared" si="42"/>
        <v>0</v>
      </c>
      <c r="V95" s="41">
        <f t="shared" si="42"/>
        <v>0</v>
      </c>
      <c r="W95" s="41">
        <f t="shared" si="42"/>
        <v>0</v>
      </c>
      <c r="X95" s="41">
        <f t="shared" si="42"/>
        <v>0</v>
      </c>
      <c r="Y95" s="41">
        <f t="shared" si="42"/>
        <v>0</v>
      </c>
      <c r="Z95" s="41">
        <f t="shared" si="42"/>
        <v>99.4</v>
      </c>
      <c r="AA95" s="41">
        <f t="shared" si="42"/>
        <v>0</v>
      </c>
      <c r="AB95" s="41">
        <f t="shared" si="42"/>
        <v>0</v>
      </c>
      <c r="AC95" s="41">
        <f t="shared" si="42"/>
        <v>0</v>
      </c>
      <c r="AD95" s="41">
        <f t="shared" si="42"/>
        <v>0</v>
      </c>
      <c r="AE95" s="41">
        <f t="shared" si="42"/>
        <v>0</v>
      </c>
      <c r="AF95" s="39"/>
    </row>
    <row r="96" spans="1:32" ht="18.75">
      <c r="A96" s="40" t="s">
        <v>6</v>
      </c>
      <c r="B96" s="41">
        <f>B10+B28+B34+B47+B54+B61+B69+B76+B83+B91+B40</f>
        <v>61276.9</v>
      </c>
      <c r="C96" s="41">
        <f>C10+C28+C34+C47+C54+C61+C69+C76+C83+C91+C40</f>
        <v>36582.175</v>
      </c>
      <c r="D96" s="41">
        <f>E96</f>
        <v>28989.918829999995</v>
      </c>
      <c r="E96" s="41">
        <f>E10+E28+E34+E47+E54+E61+E69+E76+E83+E91+E40</f>
        <v>28989.918829999995</v>
      </c>
      <c r="F96" s="42">
        <f>E96/B96*100</f>
        <v>47.3097020737015</v>
      </c>
      <c r="G96" s="42">
        <f>E96/C96*100</f>
        <v>79.24602304264302</v>
      </c>
      <c r="H96" s="41">
        <f>H10+H28+H34+H47+H54+H61+H69+H76+H83+H91+H40</f>
        <v>2569.609</v>
      </c>
      <c r="I96" s="41">
        <f aca="true" t="shared" si="43" ref="I96:AE96">I10+I28+I34+I47+I54+I61+I69+I76+I83+I91+I40</f>
        <v>2299.5060000000003</v>
      </c>
      <c r="J96" s="41">
        <f t="shared" si="43"/>
        <v>2358.1440000000002</v>
      </c>
      <c r="K96" s="41">
        <f t="shared" si="43"/>
        <v>2023.6280000000002</v>
      </c>
      <c r="L96" s="41">
        <f t="shared" si="43"/>
        <v>3330.93</v>
      </c>
      <c r="M96" s="41">
        <f t="shared" si="43"/>
        <v>1787.401</v>
      </c>
      <c r="N96" s="41">
        <f t="shared" si="43"/>
        <v>4602.4130000000005</v>
      </c>
      <c r="O96" s="41">
        <f t="shared" si="43"/>
        <v>2934.157</v>
      </c>
      <c r="P96" s="41">
        <f t="shared" si="43"/>
        <v>3881.1990000000005</v>
      </c>
      <c r="Q96" s="41">
        <f t="shared" si="43"/>
        <v>5350.334</v>
      </c>
      <c r="R96" s="41">
        <f t="shared" si="43"/>
        <v>4023.062</v>
      </c>
      <c r="S96" s="41">
        <f t="shared" si="43"/>
        <v>3180.66283</v>
      </c>
      <c r="T96" s="41">
        <f t="shared" si="43"/>
        <v>4033.2120000000004</v>
      </c>
      <c r="U96" s="41">
        <f t="shared" si="43"/>
        <v>3712.3880000000004</v>
      </c>
      <c r="V96" s="41">
        <f t="shared" si="43"/>
        <v>5194.665</v>
      </c>
      <c r="W96" s="41">
        <f t="shared" si="43"/>
        <v>4838.8279999999995</v>
      </c>
      <c r="X96" s="41">
        <f t="shared" si="43"/>
        <v>6588.941</v>
      </c>
      <c r="Y96" s="41">
        <f t="shared" si="43"/>
        <v>2863.014</v>
      </c>
      <c r="Z96" s="41">
        <f t="shared" si="43"/>
        <v>6508.003000000001</v>
      </c>
      <c r="AA96" s="41">
        <f t="shared" si="43"/>
        <v>0</v>
      </c>
      <c r="AB96" s="41">
        <f t="shared" si="43"/>
        <v>5928.347</v>
      </c>
      <c r="AC96" s="41">
        <f t="shared" si="43"/>
        <v>0</v>
      </c>
      <c r="AD96" s="41">
        <f t="shared" si="43"/>
        <v>12258.375</v>
      </c>
      <c r="AE96" s="41">
        <f t="shared" si="43"/>
        <v>0</v>
      </c>
      <c r="AF96" s="39"/>
    </row>
    <row r="97" spans="1:32" ht="18.75">
      <c r="A97" s="40" t="s">
        <v>7</v>
      </c>
      <c r="B97" s="41">
        <f aca="true" t="shared" si="44" ref="B97:E98">B11+B17+B23+B29+B35+B48+B55+B62+B70+B77+B84+B92</f>
        <v>0</v>
      </c>
      <c r="C97" s="41">
        <f t="shared" si="44"/>
        <v>0</v>
      </c>
      <c r="D97" s="41">
        <f t="shared" si="44"/>
        <v>0</v>
      </c>
      <c r="E97" s="41">
        <f t="shared" si="44"/>
        <v>0</v>
      </c>
      <c r="F97" s="42"/>
      <c r="G97" s="38"/>
      <c r="H97" s="41">
        <f>H11+H17+H23+H29+H35+H48+H55+H62+H70+H77+H84+H92</f>
        <v>0</v>
      </c>
      <c r="I97" s="41">
        <f>I11+I17+I23+I29+I35+I48+I55+I62+I70+I77+I84+I92</f>
        <v>0</v>
      </c>
      <c r="J97" s="41">
        <f aca="true" t="shared" si="45" ref="J97:AE97">J11+J17+J23+J29+J35+J48+J55+J62+J70+J77+J84+J92</f>
        <v>0</v>
      </c>
      <c r="K97" s="41">
        <f t="shared" si="45"/>
        <v>0</v>
      </c>
      <c r="L97" s="41">
        <f t="shared" si="45"/>
        <v>0</v>
      </c>
      <c r="M97" s="41">
        <f t="shared" si="45"/>
        <v>0</v>
      </c>
      <c r="N97" s="41">
        <f t="shared" si="45"/>
        <v>0</v>
      </c>
      <c r="O97" s="41">
        <f t="shared" si="45"/>
        <v>0</v>
      </c>
      <c r="P97" s="41">
        <f t="shared" si="45"/>
        <v>0</v>
      </c>
      <c r="Q97" s="41">
        <f t="shared" si="45"/>
        <v>0</v>
      </c>
      <c r="R97" s="41">
        <f t="shared" si="45"/>
        <v>0</v>
      </c>
      <c r="S97" s="41">
        <f t="shared" si="45"/>
        <v>0</v>
      </c>
      <c r="T97" s="41">
        <f t="shared" si="45"/>
        <v>0</v>
      </c>
      <c r="U97" s="41">
        <f t="shared" si="45"/>
        <v>0</v>
      </c>
      <c r="V97" s="41">
        <f t="shared" si="45"/>
        <v>0</v>
      </c>
      <c r="W97" s="41">
        <f t="shared" si="45"/>
        <v>0</v>
      </c>
      <c r="X97" s="41">
        <f t="shared" si="45"/>
        <v>0</v>
      </c>
      <c r="Y97" s="41">
        <f t="shared" si="45"/>
        <v>0</v>
      </c>
      <c r="Z97" s="41">
        <f t="shared" si="45"/>
        <v>0</v>
      </c>
      <c r="AA97" s="41">
        <f t="shared" si="45"/>
        <v>0</v>
      </c>
      <c r="AB97" s="41">
        <f t="shared" si="45"/>
        <v>0</v>
      </c>
      <c r="AC97" s="41">
        <f t="shared" si="45"/>
        <v>0</v>
      </c>
      <c r="AD97" s="41">
        <f t="shared" si="45"/>
        <v>0</v>
      </c>
      <c r="AE97" s="41">
        <f t="shared" si="45"/>
        <v>0</v>
      </c>
      <c r="AF97" s="39"/>
    </row>
    <row r="98" spans="1:32" ht="18.75">
      <c r="A98" s="40" t="s">
        <v>8</v>
      </c>
      <c r="B98" s="41">
        <f t="shared" si="44"/>
        <v>0</v>
      </c>
      <c r="C98" s="41">
        <f t="shared" si="44"/>
        <v>0</v>
      </c>
      <c r="D98" s="41">
        <f t="shared" si="44"/>
        <v>0</v>
      </c>
      <c r="E98" s="41">
        <f t="shared" si="44"/>
        <v>0</v>
      </c>
      <c r="F98" s="42"/>
      <c r="G98" s="38"/>
      <c r="H98" s="41">
        <f>H12+H18+H24+H30+H36+H49+H56+H63+H71+H78+H85+H93</f>
        <v>0</v>
      </c>
      <c r="I98" s="41">
        <f aca="true" t="shared" si="46" ref="I98:AE98">I12+I18+I24+I30+I36+I49+I56+I63+I71+I78+I85+I93</f>
        <v>0</v>
      </c>
      <c r="J98" s="41">
        <f t="shared" si="46"/>
        <v>0</v>
      </c>
      <c r="K98" s="41">
        <f t="shared" si="46"/>
        <v>0</v>
      </c>
      <c r="L98" s="41">
        <f t="shared" si="46"/>
        <v>0</v>
      </c>
      <c r="M98" s="41">
        <f t="shared" si="46"/>
        <v>0</v>
      </c>
      <c r="N98" s="41">
        <f t="shared" si="46"/>
        <v>0</v>
      </c>
      <c r="O98" s="41">
        <f t="shared" si="46"/>
        <v>0</v>
      </c>
      <c r="P98" s="41">
        <f t="shared" si="46"/>
        <v>0</v>
      </c>
      <c r="Q98" s="41">
        <f t="shared" si="46"/>
        <v>0</v>
      </c>
      <c r="R98" s="41">
        <f t="shared" si="46"/>
        <v>0</v>
      </c>
      <c r="S98" s="41">
        <f t="shared" si="46"/>
        <v>0</v>
      </c>
      <c r="T98" s="41">
        <f t="shared" si="46"/>
        <v>0</v>
      </c>
      <c r="U98" s="41">
        <f t="shared" si="46"/>
        <v>0</v>
      </c>
      <c r="V98" s="41">
        <f t="shared" si="46"/>
        <v>0</v>
      </c>
      <c r="W98" s="41">
        <f t="shared" si="46"/>
        <v>0</v>
      </c>
      <c r="X98" s="41">
        <f t="shared" si="46"/>
        <v>0</v>
      </c>
      <c r="Y98" s="41">
        <f t="shared" si="46"/>
        <v>0</v>
      </c>
      <c r="Z98" s="41">
        <f t="shared" si="46"/>
        <v>0</v>
      </c>
      <c r="AA98" s="41">
        <f t="shared" si="46"/>
        <v>0</v>
      </c>
      <c r="AB98" s="41">
        <f t="shared" si="46"/>
        <v>0</v>
      </c>
      <c r="AC98" s="41">
        <f t="shared" si="46"/>
        <v>0</v>
      </c>
      <c r="AD98" s="41">
        <f t="shared" si="46"/>
        <v>0</v>
      </c>
      <c r="AE98" s="41">
        <f t="shared" si="46"/>
        <v>0</v>
      </c>
      <c r="AF98" s="39"/>
    </row>
    <row r="99" spans="1:32" ht="18.75">
      <c r="A99" s="15"/>
      <c r="B99" s="16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8"/>
      <c r="AF99" s="19"/>
    </row>
    <row r="100" spans="2:32" ht="18.75">
      <c r="B100" s="76" t="s">
        <v>47</v>
      </c>
      <c r="C100" s="76"/>
      <c r="D100" s="76"/>
      <c r="E100" s="76"/>
      <c r="F100" s="76"/>
      <c r="G100" s="76"/>
      <c r="H100" s="76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8"/>
      <c r="AF100" s="19"/>
    </row>
    <row r="101" spans="1:32" ht="18.75">
      <c r="A101" s="77" t="s">
        <v>55</v>
      </c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8"/>
      <c r="AF101" s="19"/>
    </row>
    <row r="102" spans="1:32" ht="18.75">
      <c r="A102" s="15"/>
      <c r="B102" s="16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8"/>
      <c r="AF102" s="19"/>
    </row>
    <row r="103" spans="1:33" ht="18.75">
      <c r="A103" s="15"/>
      <c r="B103" s="16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</row>
    <row r="104" spans="1:32" ht="18.75">
      <c r="A104" s="44"/>
      <c r="B104" s="16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8"/>
      <c r="AF104" s="19"/>
    </row>
    <row r="105" spans="1:32" ht="18.75">
      <c r="A105" s="15"/>
      <c r="B105" s="16"/>
      <c r="C105" s="16"/>
      <c r="D105" s="16"/>
      <c r="E105" s="16"/>
      <c r="F105" s="17"/>
      <c r="G105" s="17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9"/>
    </row>
    <row r="106" spans="1:32" ht="18.75">
      <c r="A106" s="15"/>
      <c r="B106" s="16"/>
      <c r="C106" s="16"/>
      <c r="D106" s="16"/>
      <c r="E106" s="16"/>
      <c r="F106" s="17"/>
      <c r="G106" s="17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9"/>
    </row>
    <row r="107" spans="1:32" ht="18.75">
      <c r="A107" s="15"/>
      <c r="B107" s="16"/>
      <c r="C107" s="16"/>
      <c r="D107" s="16"/>
      <c r="E107" s="16"/>
      <c r="F107" s="17"/>
      <c r="G107" s="17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9"/>
    </row>
    <row r="108" spans="1:32" ht="18.75">
      <c r="A108" s="44"/>
      <c r="B108" s="16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8"/>
      <c r="AF108" s="19"/>
    </row>
    <row r="109" spans="1:32" ht="18.75">
      <c r="A109" s="15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9"/>
    </row>
    <row r="110" spans="1:31" ht="18.75">
      <c r="A110" s="15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</row>
  </sheetData>
  <sheetProtection selectLockedCells="1" selectUnlockedCells="1"/>
  <mergeCells count="22">
    <mergeCell ref="B100:H100"/>
    <mergeCell ref="A101:K101"/>
    <mergeCell ref="J1:K1"/>
    <mergeCell ref="L1:M1"/>
    <mergeCell ref="D1:D2"/>
    <mergeCell ref="A4:AF4"/>
    <mergeCell ref="AB1:AC1"/>
    <mergeCell ref="AD1:AE1"/>
    <mergeCell ref="Z1:AA1"/>
    <mergeCell ref="N1:O1"/>
    <mergeCell ref="F1:G1"/>
    <mergeCell ref="H1:I1"/>
    <mergeCell ref="A1:A2"/>
    <mergeCell ref="B1:B2"/>
    <mergeCell ref="C1:C2"/>
    <mergeCell ref="E1:E2"/>
    <mergeCell ref="AF1:AF2"/>
    <mergeCell ref="P1:Q1"/>
    <mergeCell ref="R1:S1"/>
    <mergeCell ref="T1:U1"/>
    <mergeCell ref="V1:W1"/>
    <mergeCell ref="X1:Y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colBreaks count="1" manualBreakCount="1">
    <brk id="17" max="1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Сысоева Оксана Петровна</dc:creator>
  <cp:keywords/>
  <dc:description/>
  <cp:lastModifiedBy>Елена В. Карбовничая</cp:lastModifiedBy>
  <cp:lastPrinted>2014-10-20T02:36:04Z</cp:lastPrinted>
  <dcterms:created xsi:type="dcterms:W3CDTF">2014-04-01T10:42:26Z</dcterms:created>
  <dcterms:modified xsi:type="dcterms:W3CDTF">2014-10-20T02:39:07Z</dcterms:modified>
  <cp:category/>
  <cp:version/>
  <cp:contentType/>
  <cp:contentStatus/>
</cp:coreProperties>
</file>